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G:\"/>
    </mc:Choice>
  </mc:AlternateContent>
  <xr:revisionPtr revIDLastSave="0" documentId="13_ncr:1_{D6CAFECF-4130-4869-B3F4-98232C524ABA}" xr6:coauthVersionLast="47" xr6:coauthVersionMax="47" xr10:uidLastSave="{00000000-0000-0000-0000-000000000000}"/>
  <workbookProtection workbookAlgorithmName="SHA-512" workbookHashValue="uWY9FW4tdjrhflOq7rY7eE8Xht3ERf+HQ3xlu1fBtX0SZcLob/fOaVBLDydaYpWtXnjpvahweN75elhBsOfjtQ==" workbookSaltValue="WiE/hVyKeqiRKXwH4vFlVw==" workbookSpinCount="100000" lockStructure="1"/>
  <bookViews>
    <workbookView xWindow="-15600" yWindow="300" windowWidth="15615" windowHeight="15000" xr2:uid="{00000000-000D-0000-FFFF-FFFF00000000}"/>
  </bookViews>
  <sheets>
    <sheet name="BDADJ" sheetId="1" r:id="rId1"/>
    <sheet name="Sheet2" sheetId="2" r:id="rId2"/>
    <sheet name="Sheet3" sheetId="3" r:id="rId3"/>
  </sheets>
  <definedNames>
    <definedName name="Children">BDADJ!$H$118:$H$129</definedName>
    <definedName name="class">BDADJ!$A$111:$A$119</definedName>
    <definedName name="credits">BDADJ!$B$111:$B$130</definedName>
    <definedName name="disburse">BDADJ!$D$119:$D$120</definedName>
    <definedName name="family">BDADJ!$H$104:$H$105</definedName>
    <definedName name="_xlnm.Print_Area" localSheetId="0">BDADJ!$A$1:$H$101</definedName>
    <definedName name="Program">BDADJ!$A$104:$A$107</definedName>
    <definedName name="ProgramUpdate">BDADJ!$A$103:$A$107</definedName>
    <definedName name="spreadsheet">BDADJ!$D$114:$D$116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39" i="1" l="1"/>
  <c r="G127" i="1" l="1"/>
  <c r="C22" i="1"/>
  <c r="C18" i="1"/>
  <c r="D111" i="1" l="1"/>
  <c r="F127" i="1" l="1"/>
  <c r="B20" i="1"/>
  <c r="J25" i="1"/>
  <c r="L104" i="1"/>
  <c r="K104" i="1"/>
  <c r="J104" i="1"/>
  <c r="C17" i="1"/>
  <c r="C25" i="1"/>
  <c r="K124" i="1" l="1"/>
  <c r="K125" i="1"/>
  <c r="K126" i="1"/>
  <c r="K110" i="1"/>
  <c r="K111" i="1" s="1"/>
  <c r="C20" i="1"/>
  <c r="C16" i="1" l="1"/>
  <c r="L126" i="1"/>
  <c r="L125" i="1"/>
  <c r="L124" i="1"/>
  <c r="E139" i="1"/>
  <c r="B138" i="1"/>
  <c r="B137" i="1"/>
  <c r="E137" i="1" s="1"/>
  <c r="B136" i="1"/>
  <c r="B135" i="1" s="1"/>
  <c r="C23" i="1"/>
  <c r="C21" i="1"/>
  <c r="C19" i="1"/>
  <c r="J122" i="1"/>
  <c r="K122" i="1" s="1"/>
  <c r="J121" i="1"/>
  <c r="K121" i="1" s="1"/>
  <c r="H139" i="1"/>
  <c r="H137" i="1"/>
  <c r="F123" i="1"/>
  <c r="H111" i="1"/>
  <c r="I111" i="1"/>
  <c r="A124" i="1"/>
  <c r="H112" i="1"/>
  <c r="H110" i="1"/>
  <c r="H88" i="1"/>
  <c r="H138" i="1"/>
  <c r="H136" i="1"/>
  <c r="E138" i="1" l="1"/>
  <c r="D136" i="1"/>
  <c r="H140" i="1"/>
  <c r="H141" i="1" s="1"/>
  <c r="E136" i="1"/>
  <c r="D137" i="1"/>
  <c r="F137" i="1" s="1"/>
  <c r="D138" i="1"/>
  <c r="C24" i="1"/>
  <c r="C26" i="1" s="1"/>
  <c r="D139" i="1"/>
  <c r="F139" i="1" s="1"/>
  <c r="F138" i="1" l="1"/>
  <c r="E140" i="1"/>
  <c r="F136" i="1"/>
  <c r="D140" i="1"/>
  <c r="F140" i="1" l="1"/>
  <c r="F141" i="1" s="1"/>
  <c r="E111" i="1"/>
  <c r="D34" i="1" s="1"/>
  <c r="J24" i="1" l="1"/>
  <c r="H24" i="1" s="1"/>
  <c r="H25" i="1" s="1"/>
  <c r="D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lkp5</author>
    <author>IST</author>
  </authors>
  <commentList>
    <comment ref="G10" authorId="0" shapeId="0" xr:uid="{00000000-0006-0000-0000-000001000000}">
      <text>
        <r>
          <rPr>
            <b/>
            <sz val="10"/>
            <color indexed="81"/>
            <rFont val="Tahoma"/>
            <family val="2"/>
          </rPr>
          <t>Your Student ID# (also your GUID#) is the nine (9) digit number on your Gocard that begins with an 8.</t>
        </r>
        <r>
          <rPr>
            <sz val="9"/>
            <color indexed="81"/>
            <rFont val="Tahoma"/>
            <family val="2"/>
          </rPr>
          <t xml:space="preserve">
</t>
        </r>
      </text>
    </comment>
    <comment ref="F11" authorId="0" shapeId="0" xr:uid="{00000000-0006-0000-0000-000002000000}">
      <text>
        <r>
          <rPr>
            <b/>
            <sz val="10"/>
            <color indexed="81"/>
            <rFont val="Tahoma"/>
            <family val="2"/>
          </rPr>
          <t>Your NetID is the alpha-numeric prefix to your email address. (ex. abc12)</t>
        </r>
        <r>
          <rPr>
            <sz val="9"/>
            <color indexed="81"/>
            <rFont val="Tahoma"/>
            <family val="2"/>
          </rPr>
          <t xml:space="preserve">
</t>
        </r>
      </text>
    </comment>
    <comment ref="B12" authorId="0" shapeId="0" xr:uid="{00000000-0006-0000-0000-000003000000}">
      <text>
        <r>
          <rPr>
            <b/>
            <sz val="9"/>
            <color indexed="81"/>
            <rFont val="Tahoma"/>
            <family val="2"/>
          </rPr>
          <t xml:space="preserve">Select your class standing. </t>
        </r>
        <r>
          <rPr>
            <sz val="9"/>
            <color indexed="81"/>
            <rFont val="Tahoma"/>
            <family val="2"/>
          </rPr>
          <t xml:space="preserve">
</t>
        </r>
      </text>
    </comment>
    <comment ref="C14" authorId="0" shapeId="0" xr:uid="{00000000-0006-0000-0000-000004000000}">
      <text>
        <r>
          <rPr>
            <b/>
            <sz val="10"/>
            <color indexed="81"/>
            <rFont val="Tahoma"/>
            <family val="2"/>
          </rPr>
          <t>Please select your budget from the drop down menu.</t>
        </r>
      </text>
    </comment>
    <comment ref="H17" authorId="1" shapeId="0" xr:uid="{00000000-0006-0000-0000-000005000000}">
      <text>
        <r>
          <rPr>
            <b/>
            <sz val="9"/>
            <color indexed="81"/>
            <rFont val="Tahoma"/>
            <family val="2"/>
          </rPr>
          <t>If you are requesting a standard family increase, be sure to include your signed (by both parties) lease agreement with your request. 
Your signed lease agreement MUST list all household members.</t>
        </r>
      </text>
    </comment>
    <comment ref="H19" authorId="0" shapeId="0" xr:uid="{00000000-0006-0000-0000-000006000000}">
      <text>
        <r>
          <rPr>
            <b/>
            <sz val="9"/>
            <color indexed="81"/>
            <rFont val="Tahoma"/>
            <family val="2"/>
          </rPr>
          <t xml:space="preserve">Please answer whether your spouse is  employed (includes being on leave) or is a graduate or undergraduate student. Please list their name University in the additional information box. </t>
        </r>
        <r>
          <rPr>
            <sz val="9"/>
            <color indexed="81"/>
            <rFont val="Tahoma"/>
            <family val="2"/>
          </rPr>
          <t xml:space="preserve">
</t>
        </r>
      </text>
    </comment>
    <comment ref="H22" authorId="0" shapeId="0" xr:uid="{00000000-0006-0000-0000-000007000000}">
      <text>
        <r>
          <rPr>
            <b/>
            <sz val="9"/>
            <color indexed="81"/>
            <rFont val="Tahoma"/>
            <family val="2"/>
          </rPr>
          <t>Please list the name(s) and age(s) of your child(ren) in the additional information section.</t>
        </r>
        <r>
          <rPr>
            <sz val="9"/>
            <color indexed="81"/>
            <rFont val="Tahoma"/>
            <family val="2"/>
          </rPr>
          <t xml:space="preserve">
</t>
        </r>
      </text>
    </comment>
    <comment ref="B33" authorId="0" shapeId="0" xr:uid="{00000000-0006-0000-0000-000009000000}">
      <text>
        <r>
          <rPr>
            <b/>
            <sz val="10"/>
            <color indexed="81"/>
            <rFont val="Tahoma"/>
            <family val="2"/>
          </rPr>
          <t>Standard budget is $1,780 per month for on-campus. Adjusted amount may not exceed 150% of budget amount ($2,670 per month.)
If utilities are included in your rent, it will be deducted from your rental increase.
If you live with roommates and your rental contributions are not split equally or a guarantor is listed on your lease as a co-signer, please explain in detail in the additional information section, the circumstances surrounding your living arrangements along with your most recent two (2) requests that show proof of payment of your specified amount.</t>
        </r>
      </text>
    </comment>
    <comment ref="B36" authorId="0" shapeId="0" xr:uid="{00000000-0006-0000-0000-00000A000000}">
      <text>
        <r>
          <rPr>
            <b/>
            <u/>
            <sz val="10"/>
            <color indexed="81"/>
            <rFont val="Tahoma"/>
            <family val="2"/>
          </rPr>
          <t>One time only</t>
        </r>
        <r>
          <rPr>
            <b/>
            <sz val="10"/>
            <color indexed="81"/>
            <rFont val="Tahoma"/>
            <family val="2"/>
          </rPr>
          <t xml:space="preserve"> during enrollment.
Approved amount will be actual cost or $2,000, </t>
        </r>
        <r>
          <rPr>
            <b/>
            <u/>
            <sz val="10"/>
            <color indexed="81"/>
            <rFont val="Tahoma"/>
            <family val="2"/>
          </rPr>
          <t>whichever is less</t>
        </r>
        <r>
          <rPr>
            <b/>
            <sz val="10"/>
            <color indexed="81"/>
            <rFont val="Tahoma"/>
            <family val="2"/>
          </rPr>
          <t xml:space="preserve"> for computer and accompanying related software and hardware. </t>
        </r>
        <r>
          <rPr>
            <sz val="10"/>
            <color indexed="81"/>
            <rFont val="Tahoma"/>
            <family val="2"/>
          </rPr>
          <t xml:space="preserve">
**</t>
        </r>
        <r>
          <rPr>
            <b/>
            <sz val="10"/>
            <color indexed="81"/>
            <rFont val="Tahoma"/>
            <family val="2"/>
          </rPr>
          <t xml:space="preserve">Receipt must show proof of payment </t>
        </r>
        <r>
          <rPr>
            <b/>
            <u val="double"/>
            <sz val="10"/>
            <color indexed="81"/>
            <rFont val="Tahoma"/>
            <family val="2"/>
          </rPr>
          <t>BY THE STUDENT</t>
        </r>
        <r>
          <rPr>
            <b/>
            <sz val="10"/>
            <color indexed="81"/>
            <rFont val="Tahoma"/>
            <family val="2"/>
          </rPr>
          <t xml:space="preserve"> and payment type. </t>
        </r>
        <r>
          <rPr>
            <b/>
            <u/>
            <sz val="10"/>
            <color indexed="81"/>
            <rFont val="Tahoma"/>
            <family val="2"/>
          </rPr>
          <t>Order confirmations, bills or invoices are not sufficient documentation</t>
        </r>
        <r>
          <rPr>
            <b/>
            <sz val="10"/>
            <color indexed="81"/>
            <rFont val="Tahoma"/>
            <family val="2"/>
          </rPr>
          <t>.</t>
        </r>
      </text>
    </comment>
    <comment ref="B37" authorId="0" shapeId="0" xr:uid="{00000000-0006-0000-0000-00000B000000}">
      <text>
        <r>
          <rPr>
            <b/>
            <sz val="10"/>
            <color indexed="81"/>
            <rFont val="Tahoma"/>
            <family val="2"/>
          </rPr>
          <t xml:space="preserve">Expenses not covered by health insurance that are incurred and paid during the 25-26 academic year (Sept-May). 
</t>
        </r>
        <r>
          <rPr>
            <b/>
            <u/>
            <sz val="10"/>
            <color indexed="81"/>
            <rFont val="Tahoma"/>
            <family val="2"/>
          </rPr>
          <t>Estimates, statements, bills or collection notifications WILL NOT be accepted</t>
        </r>
        <r>
          <rPr>
            <b/>
            <sz val="10"/>
            <color indexed="81"/>
            <rFont val="Tahoma"/>
            <family val="2"/>
          </rPr>
          <t xml:space="preserve"> - you must provide receipts or paid invoices showing proof of payment, NOT balance due.</t>
        </r>
        <r>
          <rPr>
            <sz val="10"/>
            <color indexed="81"/>
            <rFont val="Tahoma"/>
            <family val="2"/>
          </rPr>
          <t xml:space="preserve">
</t>
        </r>
        <r>
          <rPr>
            <b/>
            <sz val="10"/>
            <color indexed="81"/>
            <rFont val="Tahoma"/>
            <family val="2"/>
          </rPr>
          <t xml:space="preserve">Any request for monthly therapy sessions or prescription  reimbursement must be accompanied by a </t>
        </r>
        <r>
          <rPr>
            <b/>
            <u/>
            <sz val="10"/>
            <color indexed="81"/>
            <rFont val="Tahoma"/>
            <family val="2"/>
          </rPr>
          <t>cost and course of treatment letter</t>
        </r>
        <r>
          <rPr>
            <b/>
            <sz val="10"/>
            <color indexed="81"/>
            <rFont val="Tahoma"/>
            <family val="2"/>
          </rPr>
          <t xml:space="preserve"> from your physician on their letterhead.
Itemize medical expenses in the Additional Information section.</t>
        </r>
      </text>
    </comment>
    <comment ref="B38" authorId="0" shapeId="0" xr:uid="{00000000-0006-0000-0000-00000C000000}">
      <text>
        <r>
          <rPr>
            <b/>
            <sz val="10"/>
            <color indexed="81"/>
            <rFont val="Tahoma"/>
            <family val="2"/>
          </rPr>
          <t xml:space="preserve">Your budget may be increased for other </t>
        </r>
        <r>
          <rPr>
            <b/>
            <u/>
            <sz val="10"/>
            <color indexed="81"/>
            <rFont val="Tahoma"/>
            <family val="2"/>
          </rPr>
          <t>non-discretionary expenses</t>
        </r>
        <r>
          <rPr>
            <b/>
            <sz val="10"/>
            <color indexed="81"/>
            <rFont val="Tahoma"/>
            <family val="2"/>
          </rPr>
          <t xml:space="preserve"> such as day/childcare or emergency travel expenditures due to death or severe illness in the family. 
Dependent care cost can not exceed the current cost of childcare of GULC's 25-26 Early Learning Childcare Center. You </t>
        </r>
        <r>
          <rPr>
            <b/>
            <u/>
            <sz val="10"/>
            <color indexed="81"/>
            <rFont val="Tahoma"/>
            <family val="2"/>
          </rPr>
          <t>must</t>
        </r>
        <r>
          <rPr>
            <b/>
            <sz val="10"/>
            <color indexed="81"/>
            <rFont val="Tahoma"/>
            <family val="2"/>
          </rPr>
          <t xml:space="preserve"> submit the contract/childcare agreement along with the two (2) most recent receipts/cancelled checks to show payment. 
Requests for these expenses are reviewed on a case by case basis and proof of payment must accompany the request.</t>
        </r>
      </text>
    </comment>
    <comment ref="D55" authorId="0" shapeId="0" xr:uid="{00000000-0006-0000-0000-00000D000000}">
      <text>
        <r>
          <rPr>
            <b/>
            <sz val="9"/>
            <color indexed="81"/>
            <rFont val="Tahoma"/>
            <family val="2"/>
          </rPr>
          <t>Please type the name of your lender as you are authorizing Georgetown Law to increase a private/commercial loan.</t>
        </r>
      </text>
    </comment>
    <comment ref="E59" authorId="0" shapeId="0" xr:uid="{00000000-0006-0000-0000-00000E000000}">
      <text>
        <r>
          <rPr>
            <b/>
            <sz val="10"/>
            <color indexed="81"/>
            <rFont val="Tahoma"/>
            <family val="2"/>
          </rPr>
          <t xml:space="preserve">If you would prefer to authorize a specific lesser amount to increase your budget, please use ONLY if you are not authorizing your maximum loan eligibility. </t>
        </r>
      </text>
    </comment>
    <comment ref="B65" authorId="0" shapeId="0" xr:uid="{00000000-0006-0000-0000-00000F000000}">
      <text>
        <r>
          <rPr>
            <b/>
            <sz val="9"/>
            <color indexed="81"/>
            <rFont val="Tahoma"/>
            <family val="2"/>
          </rPr>
          <t>Please select an option. Computer reimbursements and most medical reimbursements are disbursed all at once. Disbursements for budgetary items like rent are made equally over the Fall and Spring semesters.</t>
        </r>
      </text>
    </comment>
    <comment ref="G78" authorId="0" shapeId="0" xr:uid="{00000000-0006-0000-0000-000010000000}">
      <text>
        <r>
          <rPr>
            <b/>
            <sz val="9"/>
            <color indexed="81"/>
            <rFont val="Tahoma"/>
            <family val="2"/>
          </rPr>
          <t xml:space="preserve">Date of service NOT correspondence date.
</t>
        </r>
        <r>
          <rPr>
            <b/>
            <sz val="10"/>
            <color indexed="81"/>
            <rFont val="Tahoma"/>
            <family val="2"/>
          </rPr>
          <t>If including monthly dependent care expenses, simply put the last day of the month.</t>
        </r>
        <r>
          <rPr>
            <sz val="9"/>
            <color indexed="81"/>
            <rFont val="Tahoma"/>
            <family val="2"/>
          </rPr>
          <t xml:space="preserve">
</t>
        </r>
      </text>
    </comment>
    <comment ref="G79" authorId="0" shapeId="0" xr:uid="{00000000-0006-0000-0000-000011000000}">
      <text>
        <r>
          <rPr>
            <b/>
            <sz val="9"/>
            <color indexed="81"/>
            <rFont val="Tahoma"/>
            <family val="2"/>
          </rPr>
          <t xml:space="preserve">Date of service NOT correspondence date.
</t>
        </r>
        <r>
          <rPr>
            <b/>
            <sz val="10"/>
            <color indexed="81"/>
            <rFont val="Tahoma"/>
            <family val="2"/>
          </rPr>
          <t xml:space="preserve">
If including monthly dependent care expenses, simply put the last day of the month.</t>
        </r>
        <r>
          <rPr>
            <sz val="9"/>
            <color indexed="81"/>
            <rFont val="Tahoma"/>
            <family val="2"/>
          </rPr>
          <t xml:space="preserve">
</t>
        </r>
      </text>
    </comment>
    <comment ref="G80" authorId="0" shapeId="0" xr:uid="{00000000-0006-0000-0000-000012000000}">
      <text>
        <r>
          <rPr>
            <b/>
            <sz val="9"/>
            <color indexed="81"/>
            <rFont val="Tahoma"/>
            <family val="2"/>
          </rPr>
          <t xml:space="preserve">Date of service NOT correspondence date.
</t>
        </r>
        <r>
          <rPr>
            <b/>
            <sz val="10"/>
            <color indexed="81"/>
            <rFont val="Tahoma"/>
            <family val="2"/>
          </rPr>
          <t>If including monthly dependent care expenses, simply put the last day of the month.</t>
        </r>
        <r>
          <rPr>
            <sz val="9"/>
            <color indexed="81"/>
            <rFont val="Tahoma"/>
            <family val="2"/>
          </rPr>
          <t xml:space="preserve">
</t>
        </r>
      </text>
    </comment>
    <comment ref="G81" authorId="0" shapeId="0" xr:uid="{00000000-0006-0000-0000-000013000000}">
      <text>
        <r>
          <rPr>
            <b/>
            <sz val="10"/>
            <color indexed="81"/>
            <rFont val="Tahoma"/>
            <family val="2"/>
          </rPr>
          <t>Date of service NOT correspondence date.
If including monthly dependent care expenses, simply put the last day of the month.</t>
        </r>
      </text>
    </comment>
    <comment ref="G82" authorId="0" shapeId="0" xr:uid="{00000000-0006-0000-0000-000014000000}">
      <text>
        <r>
          <rPr>
            <b/>
            <sz val="10"/>
            <color indexed="81"/>
            <rFont val="Tahoma"/>
            <family val="2"/>
          </rPr>
          <t>Date of service NOT correspondence date.
If including monthly dependent care expenses, simply put the last day of the month.</t>
        </r>
        <r>
          <rPr>
            <sz val="9"/>
            <color indexed="81"/>
            <rFont val="Tahoma"/>
            <family val="2"/>
          </rPr>
          <t xml:space="preserve">
</t>
        </r>
      </text>
    </comment>
    <comment ref="G83" authorId="0" shapeId="0" xr:uid="{00000000-0006-0000-0000-000015000000}">
      <text>
        <r>
          <rPr>
            <b/>
            <sz val="9"/>
            <color indexed="81"/>
            <rFont val="Tahoma"/>
            <family val="2"/>
          </rPr>
          <t xml:space="preserve">Date of service NOT correspondence date.
</t>
        </r>
        <r>
          <rPr>
            <b/>
            <sz val="10"/>
            <color indexed="81"/>
            <rFont val="Tahoma"/>
            <family val="2"/>
          </rPr>
          <t>If including monthly dependent care expenses, simply put the last day of the month.</t>
        </r>
        <r>
          <rPr>
            <sz val="9"/>
            <color indexed="81"/>
            <rFont val="Tahoma"/>
            <family val="2"/>
          </rPr>
          <t xml:space="preserve">
</t>
        </r>
      </text>
    </comment>
    <comment ref="G84" authorId="0" shapeId="0" xr:uid="{00000000-0006-0000-0000-000016000000}">
      <text>
        <r>
          <rPr>
            <b/>
            <sz val="10"/>
            <color indexed="81"/>
            <rFont val="Tahoma"/>
            <family val="2"/>
          </rPr>
          <t>Date of service NOT correspondence date.
If including monthly dependent care expenses, simply put the last day of the month.</t>
        </r>
        <r>
          <rPr>
            <sz val="9"/>
            <color indexed="81"/>
            <rFont val="Tahoma"/>
            <family val="2"/>
          </rPr>
          <t xml:space="preserve">
</t>
        </r>
      </text>
    </comment>
    <comment ref="G85" authorId="0" shapeId="0" xr:uid="{00000000-0006-0000-0000-000017000000}">
      <text>
        <r>
          <rPr>
            <b/>
            <sz val="10"/>
            <color indexed="81"/>
            <rFont val="Tahoma"/>
            <family val="2"/>
          </rPr>
          <t>Date of service NOT correspondence date.
If including monthly dependent care expenses, simply put the last day of the month.</t>
        </r>
        <r>
          <rPr>
            <sz val="9"/>
            <color indexed="81"/>
            <rFont val="Tahoma"/>
            <family val="2"/>
          </rPr>
          <t xml:space="preserve">
</t>
        </r>
      </text>
    </comment>
    <comment ref="G86" authorId="0" shapeId="0" xr:uid="{00000000-0006-0000-0000-000018000000}">
      <text>
        <r>
          <rPr>
            <b/>
            <sz val="10"/>
            <color indexed="81"/>
            <rFont val="Tahoma"/>
            <family val="2"/>
          </rPr>
          <t>Date of service NOT correspondence date.
If including monthly dependent care expenses, simply put the last day of the month.</t>
        </r>
      </text>
    </comment>
    <comment ref="G87" authorId="0" shapeId="0" xr:uid="{00000000-0006-0000-0000-00001A000000}">
      <text>
        <r>
          <rPr>
            <b/>
            <sz val="10"/>
            <color indexed="81"/>
            <rFont val="Tahoma"/>
            <family val="2"/>
          </rPr>
          <t>Date of service NOT correspondence date.
If including monthly dependent care expenses, simply put the last day of the month.</t>
        </r>
        <r>
          <rPr>
            <sz val="9"/>
            <color indexed="81"/>
            <rFont val="Tahoma"/>
            <family val="2"/>
          </rPr>
          <t xml:space="preserve">
</t>
        </r>
      </text>
    </comment>
  </commentList>
</comments>
</file>

<file path=xl/sharedStrings.xml><?xml version="1.0" encoding="utf-8"?>
<sst xmlns="http://schemas.openxmlformats.org/spreadsheetml/2006/main" count="191" uniqueCount="162">
  <si>
    <t>GEORGETOWN LAW</t>
  </si>
  <si>
    <t>FINANCIAL AID OFFICE</t>
  </si>
  <si>
    <t>Student Name:</t>
  </si>
  <si>
    <t>Telephone Number:</t>
  </si>
  <si>
    <t>NetID:</t>
  </si>
  <si>
    <t xml:space="preserve">Class: </t>
  </si>
  <si>
    <t>1L</t>
  </si>
  <si>
    <t># of credits:</t>
  </si>
  <si>
    <t>Fall</t>
  </si>
  <si>
    <t>Spring</t>
  </si>
  <si>
    <t>GULC Budget</t>
  </si>
  <si>
    <t>Request for standard family increase</t>
  </si>
  <si>
    <t>Requesting a family budget increase?</t>
  </si>
  <si>
    <t>No</t>
  </si>
  <si>
    <t>Health Insurance</t>
  </si>
  <si>
    <t>Are you legally married?</t>
  </si>
  <si>
    <t>Books &amp; Supplies</t>
  </si>
  <si>
    <t>Long Distance Travel</t>
  </si>
  <si>
    <t>Utilities/Internet</t>
  </si>
  <si>
    <t>If so, how many?</t>
  </si>
  <si>
    <t>Rent</t>
  </si>
  <si>
    <t>Food</t>
  </si>
  <si>
    <t>Local Travel</t>
  </si>
  <si>
    <t>Miscellaneous</t>
  </si>
  <si>
    <t xml:space="preserve">Living expense </t>
  </si>
  <si>
    <t>Tuition</t>
  </si>
  <si>
    <t>Loan Repayment</t>
  </si>
  <si>
    <t>Total budget</t>
  </si>
  <si>
    <t>Part A - Budget Adjustment Request</t>
  </si>
  <si>
    <r>
      <rPr>
        <b/>
        <sz val="10"/>
        <color indexed="8"/>
        <rFont val="Calibri"/>
        <family val="2"/>
      </rPr>
      <t>*</t>
    </r>
    <r>
      <rPr>
        <sz val="10"/>
        <color indexed="8"/>
        <rFont val="Calibri"/>
        <family val="2"/>
      </rPr>
      <t>Note the standard student budget includes the cost of health insurance. If you are not purchasing health insurance through Georgetown University, any medical expense increase will be reduced by such cost unless you provide sufficient evidence of outside insurance purchase along with this request at the time of submission.</t>
    </r>
  </si>
  <si>
    <t>Your Cost</t>
  </si>
  <si>
    <t>Required Documentation</t>
  </si>
  <si>
    <t>Housing</t>
  </si>
  <si>
    <t>per month</t>
  </si>
  <si>
    <t>Computer</t>
  </si>
  <si>
    <t>total</t>
  </si>
  <si>
    <t>Medical</t>
  </si>
  <si>
    <r>
      <rPr>
        <sz val="10"/>
        <color indexed="8"/>
        <rFont val="Calibri"/>
        <family val="2"/>
      </rPr>
      <t>▪</t>
    </r>
    <r>
      <rPr>
        <sz val="10"/>
        <color indexed="8"/>
        <rFont val="Calibri"/>
        <family val="2"/>
      </rPr>
      <t>Copy of receipt(s) for any non-discretionary purchase(s).</t>
    </r>
  </si>
  <si>
    <r>
      <rPr>
        <sz val="10"/>
        <color indexed="8"/>
        <rFont val="Calibri"/>
        <family val="2"/>
      </rPr>
      <t>▪</t>
    </r>
    <r>
      <rPr>
        <sz val="10"/>
        <color indexed="8"/>
        <rFont val="Calibri"/>
        <family val="2"/>
      </rPr>
      <t>Separate written statement from you explaining the reason(s) for the additional expense(s)</t>
    </r>
  </si>
  <si>
    <r>
      <rPr>
        <b/>
        <sz val="10"/>
        <color indexed="8"/>
        <rFont val="Calibri"/>
        <family val="2"/>
      </rPr>
      <t>Non-Allowable Expenses:</t>
    </r>
    <r>
      <rPr>
        <sz val="10"/>
        <color indexed="8"/>
        <rFont val="Calibri"/>
        <family val="2"/>
      </rPr>
      <t xml:space="preserve"> Federal regulations limit the expenses that are allowed to be added to a student's budget. Common non-allowable expenses include, but are not limited to:                                                                                                                                                       </t>
    </r>
  </si>
  <si>
    <t>▪Expenses incurred in previous law school years or during the summer (if you are not enrolled in summer classes) or other expenses related to life before or after law school.</t>
  </si>
  <si>
    <t>Part B - Loan Increase Authorization</t>
  </si>
  <si>
    <r>
      <t xml:space="preserve">If you do NOT have a co-signor/endorser, </t>
    </r>
    <r>
      <rPr>
        <b/>
        <u/>
        <sz val="10"/>
        <color indexed="8"/>
        <rFont val="Calibri"/>
        <family val="2"/>
      </rPr>
      <t>proceed to Steps 1-3 below</t>
    </r>
    <r>
      <rPr>
        <sz val="10"/>
        <color indexed="8"/>
        <rFont val="Calibri"/>
        <family val="2"/>
      </rPr>
      <t>. If you DO have a co-signer/endorser, you must FIRST re-apply and be approved for a new loan before proceeding.</t>
    </r>
  </si>
  <si>
    <t>)</t>
  </si>
  <si>
    <t>You must FIRST reapply with your lender and be approved for a new loan before proceeding to Steps 1-3 below.</t>
  </si>
  <si>
    <t>1.      I authorize the Financial Aid Office to increase my loan so that I receive (to the extent possible):</t>
  </si>
  <si>
    <t>.</t>
  </si>
  <si>
    <t xml:space="preserve">              my maximum annual loan eligibility.</t>
  </si>
  <si>
    <r>
      <t xml:space="preserve">2.     I am       cancelling or        reducing my </t>
    </r>
    <r>
      <rPr>
        <i/>
        <sz val="11"/>
        <color indexed="8"/>
        <rFont val="Calibri"/>
        <family val="2"/>
      </rPr>
      <t>unused</t>
    </r>
    <r>
      <rPr>
        <sz val="11"/>
        <color theme="1"/>
        <rFont val="Calibri"/>
        <family val="2"/>
        <scheme val="minor"/>
      </rPr>
      <t xml:space="preserve"> Federal Work Study ("FWS") for this loan increase.</t>
    </r>
  </si>
  <si>
    <t xml:space="preserve">        REDUCING FWS, COMPLETE PART C BELOW, INCLUDING OBTAINING PAYROLL INFO &amp; SIGNATURE.</t>
  </si>
  <si>
    <t>3.    I request that the additional loan funds be disbursed (to the extent possible):</t>
  </si>
  <si>
    <t>Plain Language Disclosure</t>
  </si>
  <si>
    <t>Student Signature:</t>
  </si>
  <si>
    <t>Date:</t>
  </si>
  <si>
    <t>Type:</t>
  </si>
  <si>
    <t>Description:</t>
  </si>
  <si>
    <t>Service Date:</t>
  </si>
  <si>
    <t>Amount:</t>
  </si>
  <si>
    <t>Total</t>
  </si>
  <si>
    <t>If your expenses are monthly, please submit proof of payment for at least 2 recent months and write a note below.</t>
  </si>
  <si>
    <t>Per cr/hr</t>
  </si>
  <si>
    <t>Books</t>
  </si>
  <si>
    <t>Long Dis Travel</t>
  </si>
  <si>
    <t>Family</t>
  </si>
  <si>
    <t>PT JD</t>
  </si>
  <si>
    <t>Yes</t>
  </si>
  <si>
    <t xml:space="preserve">Housing </t>
  </si>
  <si>
    <t>Married?</t>
  </si>
  <si>
    <t>2L</t>
  </si>
  <si>
    <t>3L</t>
  </si>
  <si>
    <t>4L</t>
  </si>
  <si>
    <t>Spreadsheet</t>
  </si>
  <si>
    <t>1E</t>
  </si>
  <si>
    <t>Debt</t>
  </si>
  <si>
    <t>2E</t>
  </si>
  <si>
    <t>Dental</t>
  </si>
  <si>
    <t>Stafford</t>
  </si>
  <si>
    <t>GradPlus</t>
  </si>
  <si>
    <t>3E</t>
  </si>
  <si>
    <t>4E</t>
  </si>
  <si>
    <t>Disburse</t>
  </si>
  <si>
    <t>All at once</t>
  </si>
  <si>
    <t>Equally over the Fall &amp; Spring semesters</t>
  </si>
  <si>
    <t>Part B</t>
  </si>
  <si>
    <t>Family Increase</t>
  </si>
  <si>
    <t>Non-working spouse</t>
  </si>
  <si>
    <t>Working sp</t>
  </si>
  <si>
    <t>Spouse</t>
  </si>
  <si>
    <t>Child</t>
  </si>
  <si>
    <t>Util/Internet</t>
  </si>
  <si>
    <t>Misc.</t>
  </si>
  <si>
    <t>Internet</t>
  </si>
  <si>
    <t>Credits</t>
  </si>
  <si>
    <t>Program</t>
  </si>
  <si>
    <t>Class</t>
  </si>
  <si>
    <t xml:space="preserve">       A. Federal Graduate PLUS Loan</t>
  </si>
  <si>
    <t xml:space="preserve">       B. Private/Commercial Loan (Lender:</t>
  </si>
  <si>
    <t>Additional Information:</t>
  </si>
  <si>
    <t xml:space="preserve">Do you have any children? </t>
  </si>
  <si>
    <t>Sp Emp/Std?</t>
  </si>
  <si>
    <t>Children</t>
  </si>
  <si>
    <t xml:space="preserve">. IF YOU ARE CANCELLING ALL OR </t>
  </si>
  <si>
    <t xml:space="preserve">        Please enter amount of reduction or cancelation $</t>
  </si>
  <si>
    <t>student (grad or undergrad)?</t>
  </si>
  <si>
    <t>If so, is your spouse employed, or a</t>
  </si>
  <si>
    <t>Work Sp</t>
  </si>
  <si>
    <t xml:space="preserve">           My new endorsed loan has been approved.</t>
  </si>
  <si>
    <t xml:space="preserve">Other/Childcare </t>
  </si>
  <si>
    <t>Do you live within 8 blocks of GULC?</t>
  </si>
  <si>
    <t>Are utilities included in your rent?</t>
  </si>
  <si>
    <t>Reduction</t>
  </si>
  <si>
    <t xml:space="preserve">Utilities </t>
  </si>
  <si>
    <t xml:space="preserve">Food </t>
  </si>
  <si>
    <t>Misc</t>
  </si>
  <si>
    <t>Budget/Reduction</t>
  </si>
  <si>
    <t>Loc Travel</t>
  </si>
  <si>
    <t>Utilities</t>
  </si>
  <si>
    <t>Loc/Util</t>
  </si>
  <si>
    <t xml:space="preserve">   </t>
  </si>
  <si>
    <r>
      <t xml:space="preserve">I understand that, if approved, the final amount certified will be as close as is reasonably practical to the amount requested, but may vary for rounding or other reasons, and will either be added to my initial loan or be certified as a new loan at the discretion of the Financial Aid Office. I also understand that this request may involve an additional credit inquiry and authorize Georgetown University to initiate such request. I further certify that I have received the required </t>
    </r>
    <r>
      <rPr>
        <b/>
        <sz val="10"/>
        <color indexed="8"/>
        <rFont val="Calibri"/>
        <family val="2"/>
      </rPr>
      <t>Plain Language Disclosure</t>
    </r>
    <r>
      <rPr>
        <sz val="10"/>
        <color indexed="8"/>
        <rFont val="Calibri"/>
        <family val="2"/>
      </rPr>
      <t xml:space="preserve"> notice relevant to my federal student loan (if applicable) and I understand I also may access such Disclosure online here: </t>
    </r>
  </si>
  <si>
    <t>FT JD</t>
  </si>
  <si>
    <t>Auth increase</t>
  </si>
  <si>
    <t>Max increase</t>
  </si>
  <si>
    <t xml:space="preserve">              an additional net amount (before loan fees) of $</t>
  </si>
  <si>
    <t xml:space="preserve">▪Job search costs (incl suits &amp; travel), moving costs (incl security deposits) &amp; furnishings.                                                                                                                                                                         </t>
  </si>
  <si>
    <r>
      <rPr>
        <sz val="10"/>
        <color indexed="8"/>
        <rFont val="Calibri"/>
        <family val="2"/>
      </rPr>
      <t>▪</t>
    </r>
    <r>
      <rPr>
        <sz val="10"/>
        <color indexed="8"/>
        <rFont val="Calibri"/>
        <family val="2"/>
      </rPr>
      <t>Copy of online or in-store receipt, showing proof of payment.</t>
    </r>
  </si>
  <si>
    <r>
      <rPr>
        <sz val="10"/>
        <color indexed="8"/>
        <rFont val="Calibri"/>
        <family val="2"/>
      </rPr>
      <t>▪</t>
    </r>
    <r>
      <rPr>
        <sz val="10"/>
        <color indexed="8"/>
        <rFont val="Calibri"/>
        <family val="2"/>
      </rPr>
      <t>Copy of final receipt(s) for procedures/prescriptions.</t>
    </r>
  </si>
  <si>
    <t>@georgetown.edu</t>
  </si>
  <si>
    <t xml:space="preserve"> *If you have an endorser, they must reapply for a new loan.</t>
  </si>
  <si>
    <t>If you are attaching medical/dental or dependent care receipts/expenses, please list here:</t>
  </si>
  <si>
    <t>Dependents?</t>
  </si>
  <si>
    <t>Dependent Care</t>
  </si>
  <si>
    <t>Health Ins</t>
  </si>
  <si>
    <t>Calculate your total debt.</t>
  </si>
  <si>
    <t>FT LLM/SJD</t>
  </si>
  <si>
    <t>PT LLM/SJD</t>
  </si>
  <si>
    <t>LLM/SJD</t>
  </si>
  <si>
    <t>Onl Rent</t>
  </si>
  <si>
    <t xml:space="preserve"> </t>
  </si>
  <si>
    <t>MSL/MLT</t>
  </si>
  <si>
    <t>FT Online</t>
  </si>
  <si>
    <t>PT Online</t>
  </si>
  <si>
    <t>8 block</t>
  </si>
  <si>
    <t xml:space="preserve"> - 9 months - </t>
  </si>
  <si>
    <t>Regular Housing</t>
  </si>
  <si>
    <t>Online Housing</t>
  </si>
  <si>
    <t>Prog Housing</t>
  </si>
  <si>
    <t>Pov Rate</t>
  </si>
  <si>
    <t xml:space="preserve">▪Car payments, parking, gas, insurance and associated costs, pet care &amp; credit card debt                                                                                                                                                                        </t>
  </si>
  <si>
    <r>
      <rPr>
        <u/>
        <sz val="11"/>
        <color theme="1"/>
        <rFont val="Times New Roman"/>
        <family val="1"/>
      </rPr>
      <t>Estimated</t>
    </r>
    <r>
      <rPr>
        <sz val="11"/>
        <color theme="1"/>
        <rFont val="Times New Roman"/>
        <family val="1"/>
      </rPr>
      <t xml:space="preserve"> total new budget:</t>
    </r>
  </si>
  <si>
    <t>▪Signed (by both parties) copy of current lease agreement.</t>
  </si>
  <si>
    <t xml:space="preserve">Additional documentation may be required upon review of your initial request. Requests will NOT be processed and additional loan funds will NOT be certified until all required documentation is complete and submitted in an organized fashion. </t>
  </si>
  <si>
    <t xml:space="preserve">Student ID number: </t>
  </si>
  <si>
    <t>LLM Online</t>
  </si>
  <si>
    <r>
      <t xml:space="preserve">Georgetown Law is required to establish standard budgets. Except for tuition expenses, the budget items below are estimates of the average costs of attendance. If your expenses are greater than your budget, you may request that your budget be increased by submitting this form along with all required documentation of all expenses. Please note that we </t>
    </r>
    <r>
      <rPr>
        <b/>
        <sz val="10"/>
        <color indexed="8"/>
        <rFont val="Calibri"/>
        <family val="2"/>
      </rPr>
      <t>may not</t>
    </r>
    <r>
      <rPr>
        <sz val="10"/>
        <color indexed="8"/>
        <rFont val="Calibri"/>
        <family val="2"/>
      </rPr>
      <t xml:space="preserve"> be able to approve your request. </t>
    </r>
    <r>
      <rPr>
        <sz val="10"/>
        <rFont val="Calibri"/>
        <family val="2"/>
      </rPr>
      <t>Please</t>
    </r>
    <r>
      <rPr>
        <sz val="10"/>
        <color theme="9" tint="-0.499984740745262"/>
        <rFont val="Calibri"/>
        <family val="2"/>
      </rPr>
      <t xml:space="preserve"> </t>
    </r>
    <r>
      <rPr>
        <b/>
        <u/>
        <sz val="10"/>
        <color theme="9" tint="-0.499984740745262"/>
        <rFont val="Calibri"/>
        <family val="2"/>
      </rPr>
      <t>allow up to 15 to 30 business days</t>
    </r>
    <r>
      <rPr>
        <sz val="10"/>
        <color indexed="8"/>
        <rFont val="Calibri"/>
        <family val="2"/>
      </rPr>
      <t xml:space="preserve"> for your request to be reviewed and processed. </t>
    </r>
    <r>
      <rPr>
        <b/>
        <sz val="10"/>
        <color indexed="8"/>
        <rFont val="Calibri"/>
        <family val="2"/>
      </rPr>
      <t>ALL adjustments are processed within &amp; for the academic school year (September-May)</t>
    </r>
    <r>
      <rPr>
        <sz val="10"/>
        <color indexed="8"/>
        <rFont val="Calibri"/>
        <family val="2"/>
      </rPr>
      <t>.</t>
    </r>
  </si>
  <si>
    <t>$250/mo</t>
  </si>
  <si>
    <t>$465/mo</t>
  </si>
  <si>
    <t>$295/mo</t>
  </si>
  <si>
    <t>$405/mo</t>
  </si>
  <si>
    <t>$1,780/mo</t>
  </si>
  <si>
    <t>Budget Adjustment Request  and Loan Increase Authorization Form 2025-2026</t>
  </si>
  <si>
    <r>
      <rPr>
        <u/>
        <sz val="11"/>
        <color theme="0"/>
        <rFont val="Times New Roman"/>
        <family val="1"/>
      </rPr>
      <t>Estimated</t>
    </r>
    <r>
      <rPr>
        <sz val="11"/>
        <color theme="0"/>
        <rFont val="Times New Roman"/>
        <family val="1"/>
      </rPr>
      <t xml:space="preserve"> max adjustment w/fees: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</si>
</sst>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lt;=9999999]###\-####;\(###\)\ ###\-####"/>
    <numFmt numFmtId="165" formatCode="&quot;$&quot;#,##0"/>
    <numFmt numFmtId="166" formatCode="&quot;$&quot;#,##0.00"/>
    <numFmt numFmtId="167" formatCode="0.00000"/>
  </numFmts>
  <fonts count="66" x14ac:knownFonts="1">
    <font>
      <sz val="11"/>
      <color theme="1"/>
      <name val="Calibri"/>
      <family val="2"/>
      <scheme val="minor"/>
    </font>
    <font>
      <sz val="10"/>
      <color indexed="8"/>
      <name val="Calibri"/>
      <family val="2"/>
    </font>
    <font>
      <b/>
      <sz val="10"/>
      <color indexed="8"/>
      <name val="Calibri"/>
      <family val="2"/>
    </font>
    <font>
      <b/>
      <u/>
      <sz val="10"/>
      <color indexed="8"/>
      <name val="Calibri"/>
      <family val="2"/>
    </font>
    <font>
      <b/>
      <sz val="10"/>
      <name val="Arial"/>
      <family val="2"/>
    </font>
    <font>
      <i/>
      <sz val="11"/>
      <color indexed="8"/>
      <name val="Calibri"/>
      <family val="2"/>
    </font>
    <font>
      <b/>
      <u/>
      <sz val="10"/>
      <name val="Calibri"/>
      <family val="2"/>
    </font>
    <font>
      <sz val="10"/>
      <name val="Arial"/>
      <family val="2"/>
    </font>
    <font>
      <b/>
      <sz val="9"/>
      <name val="Arial"/>
      <family val="2"/>
    </font>
    <font>
      <sz val="9"/>
      <name val="Arial"/>
      <family val="2"/>
    </font>
    <font>
      <b/>
      <i/>
      <sz val="10"/>
      <name val="Arial"/>
      <family val="2"/>
    </font>
    <font>
      <b/>
      <sz val="9"/>
      <color indexed="81"/>
      <name val="Tahoma"/>
      <family val="2"/>
    </font>
    <font>
      <sz val="9"/>
      <color indexed="81"/>
      <name val="Tahoma"/>
      <family val="2"/>
    </font>
    <font>
      <b/>
      <sz val="10"/>
      <color indexed="81"/>
      <name val="Tahoma"/>
      <family val="2"/>
    </font>
    <font>
      <b/>
      <u/>
      <sz val="10"/>
      <color indexed="81"/>
      <name val="Tahoma"/>
      <family val="2"/>
    </font>
    <font>
      <sz val="10"/>
      <color indexed="81"/>
      <name val="Tahoma"/>
      <family val="2"/>
    </font>
    <font>
      <b/>
      <u val="double"/>
      <sz val="10"/>
      <color indexed="81"/>
      <name val="Tahoma"/>
      <family val="2"/>
    </font>
    <font>
      <b/>
      <sz val="7"/>
      <name val="Arial"/>
      <family val="2"/>
    </font>
    <font>
      <sz val="11"/>
      <color theme="0"/>
      <name val="Calibri"/>
      <family val="2"/>
      <scheme val="minor"/>
    </font>
    <font>
      <b/>
      <sz val="11"/>
      <color theme="0"/>
      <name val="Calibri"/>
      <family val="2"/>
      <scheme val="minor"/>
    </font>
    <font>
      <u/>
      <sz val="11"/>
      <color theme="10"/>
      <name val="Calibri"/>
      <family val="2"/>
    </font>
    <font>
      <b/>
      <sz val="11"/>
      <color theme="1"/>
      <name val="Calibri"/>
      <family val="2"/>
      <scheme val="minor"/>
    </font>
    <font>
      <b/>
      <sz val="20"/>
      <color theme="1"/>
      <name val="Calibri"/>
      <family val="2"/>
      <scheme val="minor"/>
    </font>
    <font>
      <sz val="14"/>
      <color theme="1"/>
      <name val="Calibri"/>
      <family val="2"/>
      <scheme val="minor"/>
    </font>
    <font>
      <sz val="10"/>
      <color theme="1"/>
      <name val="Calibri"/>
      <family val="2"/>
      <scheme val="minor"/>
    </font>
    <font>
      <sz val="10"/>
      <color theme="1"/>
      <name val="Arial"/>
      <family val="2"/>
    </font>
    <font>
      <b/>
      <i/>
      <sz val="11"/>
      <color theme="1"/>
      <name val="Calibri"/>
      <family val="2"/>
    </font>
    <font>
      <b/>
      <sz val="11"/>
      <color theme="1"/>
      <name val="Calibri"/>
      <family val="2"/>
    </font>
    <font>
      <sz val="11"/>
      <color theme="1"/>
      <name val="Calibri"/>
      <family val="2"/>
    </font>
    <font>
      <b/>
      <i/>
      <sz val="10"/>
      <color theme="1"/>
      <name val="Calibri"/>
      <family val="2"/>
      <scheme val="minor"/>
    </font>
    <font>
      <b/>
      <i/>
      <sz val="10.5"/>
      <color theme="1"/>
      <name val="Calibri"/>
      <family val="2"/>
      <scheme val="minor"/>
    </font>
    <font>
      <sz val="11"/>
      <name val="Calibri"/>
      <family val="2"/>
      <scheme val="minor"/>
    </font>
    <font>
      <b/>
      <sz val="10"/>
      <color theme="5" tint="-0.249977111117893"/>
      <name val="Arial"/>
      <family val="2"/>
    </font>
    <font>
      <b/>
      <sz val="10"/>
      <color theme="1"/>
      <name val="Arial"/>
      <family val="2"/>
    </font>
    <font>
      <b/>
      <sz val="9"/>
      <color theme="5" tint="-0.249977111117893"/>
      <name val="Arial"/>
      <family val="2"/>
    </font>
    <font>
      <b/>
      <sz val="8"/>
      <color theme="1"/>
      <name val="Arial"/>
      <family val="2"/>
    </font>
    <font>
      <b/>
      <u/>
      <sz val="11"/>
      <color theme="1"/>
      <name val="Calibri"/>
      <family val="2"/>
      <scheme val="minor"/>
    </font>
    <font>
      <b/>
      <sz val="8"/>
      <color theme="1"/>
      <name val="Calibri"/>
      <family val="2"/>
      <scheme val="minor"/>
    </font>
    <font>
      <b/>
      <u/>
      <sz val="10"/>
      <color theme="1"/>
      <name val="Calibri"/>
      <family val="2"/>
      <scheme val="minor"/>
    </font>
    <font>
      <b/>
      <i/>
      <u/>
      <sz val="10"/>
      <color theme="1"/>
      <name val="Calibri"/>
      <family val="2"/>
      <scheme val="minor"/>
    </font>
    <font>
      <b/>
      <i/>
      <u/>
      <sz val="10"/>
      <name val="Calibri"/>
      <family val="2"/>
      <scheme val="minor"/>
    </font>
    <font>
      <b/>
      <sz val="9"/>
      <color theme="1"/>
      <name val="Arial"/>
      <family val="2"/>
    </font>
    <font>
      <sz val="10"/>
      <color theme="1"/>
      <name val="Times New Roman"/>
      <family val="1"/>
    </font>
    <font>
      <b/>
      <sz val="10"/>
      <color theme="1"/>
      <name val="Times New Roman"/>
      <family val="1"/>
    </font>
    <font>
      <sz val="11"/>
      <color theme="1"/>
      <name val="Times New Roman"/>
      <family val="1"/>
    </font>
    <font>
      <sz val="11"/>
      <color theme="1"/>
      <name val="Arial"/>
      <family val="2"/>
    </font>
    <font>
      <sz val="8"/>
      <color theme="1"/>
      <name val="Calibri"/>
      <family val="2"/>
      <scheme val="minor"/>
    </font>
    <font>
      <b/>
      <sz val="10"/>
      <color theme="1"/>
      <name val="Calibri"/>
      <family val="2"/>
      <scheme val="minor"/>
    </font>
    <font>
      <b/>
      <sz val="10"/>
      <color theme="0"/>
      <name val="Calibri"/>
      <family val="2"/>
      <scheme val="minor"/>
    </font>
    <font>
      <sz val="9"/>
      <color theme="1"/>
      <name val="Arial"/>
      <family val="2"/>
    </font>
    <font>
      <b/>
      <sz val="9.5"/>
      <color theme="1"/>
      <name val="Arial"/>
      <family val="2"/>
    </font>
    <font>
      <b/>
      <u/>
      <sz val="10"/>
      <name val="Calibri"/>
      <family val="2"/>
      <scheme val="minor"/>
    </font>
    <font>
      <b/>
      <sz val="9"/>
      <color theme="1"/>
      <name val="Calibri"/>
      <family val="2"/>
      <scheme val="minor"/>
    </font>
    <font>
      <b/>
      <sz val="18"/>
      <color theme="1"/>
      <name val="Calibri"/>
      <family val="2"/>
      <scheme val="minor"/>
    </font>
    <font>
      <b/>
      <sz val="12"/>
      <color theme="1"/>
      <name val="Calibri"/>
      <family val="2"/>
      <scheme val="minor"/>
    </font>
    <font>
      <sz val="10"/>
      <name val="Calibri"/>
      <family val="2"/>
    </font>
    <font>
      <sz val="10"/>
      <color theme="9" tint="-0.499984740745262"/>
      <name val="Calibri"/>
      <family val="2"/>
    </font>
    <font>
      <b/>
      <u/>
      <sz val="10"/>
      <color theme="9" tint="-0.499984740745262"/>
      <name val="Calibri"/>
      <family val="2"/>
    </font>
    <font>
      <sz val="7"/>
      <color theme="1"/>
      <name val="Calibri"/>
      <family val="2"/>
      <scheme val="minor"/>
    </font>
    <font>
      <sz val="8"/>
      <name val="Arial"/>
      <family val="2"/>
    </font>
    <font>
      <u/>
      <sz val="11"/>
      <color theme="1"/>
      <name val="Times New Roman"/>
      <family val="1"/>
    </font>
    <font>
      <b/>
      <sz val="10"/>
      <color theme="0" tint="-0.14999847407452621"/>
      <name val="Arial"/>
      <family val="2"/>
    </font>
    <font>
      <b/>
      <sz val="7"/>
      <color theme="1"/>
      <name val="Arial"/>
      <family val="2"/>
    </font>
    <font>
      <sz val="11"/>
      <name val="Calibri"/>
      <family val="2"/>
    </font>
    <font>
      <sz val="11"/>
      <color theme="0"/>
      <name val="Times New Roman"/>
      <family val="1"/>
    </font>
    <font>
      <u/>
      <sz val="11"/>
      <color theme="0"/>
      <name val="Times New Roman"/>
      <family val="1"/>
    </font>
  </fonts>
  <fills count="9">
    <fill>
      <patternFill patternType="none"/>
    </fill>
    <fill>
      <patternFill patternType="gray125"/>
    </fill>
    <fill>
      <patternFill patternType="solid">
        <fgColor theme="1"/>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s>
  <borders count="57">
    <border>
      <left/>
      <right/>
      <top/>
      <bottom/>
      <diagonal/>
    </border>
    <border>
      <left/>
      <right/>
      <top/>
      <bottom style="thin">
        <color indexed="64"/>
      </bottom>
      <diagonal/>
    </border>
    <border>
      <left/>
      <right style="hair">
        <color indexed="64"/>
      </right>
      <top/>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bottom style="double">
        <color indexed="64"/>
      </bottom>
      <diagonal/>
    </border>
    <border>
      <left/>
      <right/>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ashed">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dashed">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thick">
        <color rgb="FF000000"/>
      </bottom>
      <diagonal/>
    </border>
    <border>
      <left style="thin">
        <color indexed="64"/>
      </left>
      <right/>
      <top/>
      <bottom style="thick">
        <color rgb="FF000000"/>
      </bottom>
      <diagonal/>
    </border>
    <border>
      <left/>
      <right style="medium">
        <color indexed="64"/>
      </right>
      <top style="thick">
        <color rgb="FF000000"/>
      </top>
      <bottom style="double">
        <color rgb="FF000000"/>
      </bottom>
      <diagonal/>
    </border>
    <border>
      <left/>
      <right style="medium">
        <color indexed="64"/>
      </right>
      <top/>
      <bottom style="thick">
        <color rgb="FF000000"/>
      </bottom>
      <diagonal/>
    </border>
    <border>
      <left style="thick">
        <color rgb="FF000000"/>
      </left>
      <right/>
      <top/>
      <bottom/>
      <diagonal/>
    </border>
    <border>
      <left style="thick">
        <color rgb="FF000000"/>
      </left>
      <right/>
      <top/>
      <bottom style="thick">
        <color rgb="FF000000"/>
      </bottom>
      <diagonal/>
    </border>
    <border>
      <left style="thick">
        <color rgb="FF000000"/>
      </left>
      <right/>
      <top style="thick">
        <color rgb="FF000000"/>
      </top>
      <bottom/>
      <diagonal/>
    </border>
    <border>
      <left/>
      <right/>
      <top style="thick">
        <color rgb="FF000000"/>
      </top>
      <bottom/>
      <diagonal/>
    </border>
    <border>
      <left style="thick">
        <color rgb="FF000000"/>
      </left>
      <right/>
      <top/>
      <bottom style="double">
        <color indexed="64"/>
      </bottom>
      <diagonal/>
    </border>
    <border>
      <left style="thick">
        <color rgb="FF000000"/>
      </left>
      <right/>
      <top style="thick">
        <color rgb="FF000000"/>
      </top>
      <bottom style="double">
        <color rgb="FF000000"/>
      </bottom>
      <diagonal/>
    </border>
    <border>
      <left/>
      <right/>
      <top style="thick">
        <color rgb="FF000000"/>
      </top>
      <bottom style="double">
        <color rgb="FF000000"/>
      </bottom>
      <diagonal/>
    </border>
    <border>
      <left style="thin">
        <color theme="3" tint="0.39997558519241921"/>
      </left>
      <right/>
      <top style="thin">
        <color indexed="64"/>
      </top>
      <bottom style="thin">
        <color theme="3" tint="0.39997558519241921"/>
      </bottom>
      <diagonal/>
    </border>
    <border>
      <left style="thin">
        <color theme="3" tint="0.39997558519241921"/>
      </left>
      <right/>
      <top style="thin">
        <color indexed="64"/>
      </top>
      <bottom/>
      <diagonal/>
    </border>
    <border>
      <left style="thin">
        <color theme="3" tint="0.39997558519241921"/>
      </left>
      <right/>
      <top/>
      <bottom/>
      <diagonal/>
    </border>
    <border>
      <left style="thick">
        <color rgb="FF000000"/>
      </left>
      <right/>
      <top style="double">
        <color indexed="64"/>
      </top>
      <bottom style="thick">
        <color rgb="FF000000"/>
      </bottom>
      <diagonal/>
    </border>
    <border>
      <left/>
      <right/>
      <top style="double">
        <color indexed="64"/>
      </top>
      <bottom style="thick">
        <color rgb="FF000000"/>
      </bottom>
      <diagonal/>
    </border>
  </borders>
  <cellStyleXfs count="3">
    <xf numFmtId="0" fontId="0" fillId="0" borderId="0"/>
    <xf numFmtId="0" fontId="20" fillId="0" borderId="0" applyNumberFormat="0" applyFill="0" applyBorder="0" applyAlignment="0" applyProtection="0">
      <alignment vertical="top"/>
      <protection locked="0"/>
    </xf>
    <xf numFmtId="0" fontId="7" fillId="0" borderId="0"/>
  </cellStyleXfs>
  <cellXfs count="323">
    <xf numFmtId="0" fontId="0" fillId="0" borderId="0" xfId="0"/>
    <xf numFmtId="0" fontId="22" fillId="0" borderId="0" xfId="0" applyFont="1" applyAlignment="1">
      <alignment horizontal="center"/>
    </xf>
    <xf numFmtId="0" fontId="23" fillId="0" borderId="0" xfId="0" applyFont="1" applyAlignment="1">
      <alignment horizontal="center"/>
    </xf>
    <xf numFmtId="0" fontId="0" fillId="0" borderId="0" xfId="0" applyProtection="1"/>
    <xf numFmtId="0" fontId="0" fillId="0" borderId="1" xfId="0" applyBorder="1" applyProtection="1"/>
    <xf numFmtId="0" fontId="21" fillId="0" borderId="0" xfId="0" applyFont="1" applyAlignment="1" applyProtection="1">
      <alignment horizontal="left"/>
    </xf>
    <xf numFmtId="0" fontId="0" fillId="0" borderId="0" xfId="0" applyFill="1"/>
    <xf numFmtId="0" fontId="24" fillId="0" borderId="0" xfId="0" applyFont="1" applyBorder="1" applyProtection="1"/>
    <xf numFmtId="0" fontId="24" fillId="0" borderId="0" xfId="0" applyFont="1" applyProtection="1"/>
    <xf numFmtId="0" fontId="0" fillId="0" borderId="0" xfId="0" applyProtection="1">
      <protection locked="0"/>
    </xf>
    <xf numFmtId="6" fontId="25" fillId="0" borderId="0" xfId="0" applyNumberFormat="1" applyFont="1" applyBorder="1" applyAlignment="1" applyProtection="1">
      <alignment horizontal="right" vertical="top"/>
    </xf>
    <xf numFmtId="6" fontId="25" fillId="0" borderId="41" xfId="0" applyNumberFormat="1" applyFont="1" applyBorder="1" applyAlignment="1" applyProtection="1">
      <alignment horizontal="right" vertical="top"/>
    </xf>
    <xf numFmtId="0" fontId="0" fillId="0" borderId="0" xfId="0" applyBorder="1"/>
    <xf numFmtId="0" fontId="18" fillId="2" borderId="0" xfId="0" applyFont="1" applyFill="1" applyProtection="1"/>
    <xf numFmtId="0" fontId="19" fillId="2" borderId="0" xfId="0" applyFont="1" applyFill="1" applyProtection="1"/>
    <xf numFmtId="0" fontId="0" fillId="0" borderId="0" xfId="0" applyBorder="1" applyProtection="1"/>
    <xf numFmtId="0" fontId="0" fillId="0" borderId="2" xfId="0" applyBorder="1" applyProtection="1"/>
    <xf numFmtId="0" fontId="26" fillId="0" borderId="0" xfId="0" applyFont="1" applyBorder="1" applyProtection="1"/>
    <xf numFmtId="0" fontId="27" fillId="0" borderId="0" xfId="0" applyFont="1" applyBorder="1" applyProtection="1"/>
    <xf numFmtId="14" fontId="0" fillId="0" borderId="0" xfId="0" applyNumberFormat="1" applyFill="1" applyBorder="1" applyProtection="1"/>
    <xf numFmtId="0" fontId="0" fillId="0" borderId="0" xfId="0" applyFill="1" applyBorder="1" applyProtection="1"/>
    <xf numFmtId="166" fontId="0" fillId="0" borderId="0" xfId="0" applyNumberFormat="1" applyFill="1" applyBorder="1" applyProtection="1"/>
    <xf numFmtId="0" fontId="24" fillId="0" borderId="1" xfId="0" applyFont="1" applyBorder="1" applyProtection="1"/>
    <xf numFmtId="14" fontId="0" fillId="0" borderId="1" xfId="0" applyNumberFormat="1" applyFill="1" applyBorder="1" applyProtection="1"/>
    <xf numFmtId="0" fontId="0" fillId="0" borderId="1" xfId="0" applyFill="1" applyBorder="1" applyProtection="1"/>
    <xf numFmtId="166" fontId="0" fillId="0" borderId="1" xfId="0" applyNumberFormat="1" applyFill="1" applyBorder="1" applyProtection="1"/>
    <xf numFmtId="0" fontId="28" fillId="0" borderId="0" xfId="0" applyFont="1" applyBorder="1" applyProtection="1"/>
    <xf numFmtId="0" fontId="21" fillId="0" borderId="0" xfId="0" applyFont="1" applyBorder="1" applyProtection="1"/>
    <xf numFmtId="0" fontId="21" fillId="0" borderId="0" xfId="0" applyFont="1" applyFill="1" applyBorder="1" applyAlignment="1" applyProtection="1">
      <alignment horizontal="left"/>
    </xf>
    <xf numFmtId="0" fontId="29" fillId="0" borderId="0" xfId="0" applyFont="1" applyFill="1" applyBorder="1" applyAlignment="1" applyProtection="1">
      <alignment horizontal="right"/>
    </xf>
    <xf numFmtId="165" fontId="0" fillId="0" borderId="0" xfId="0" applyNumberFormat="1" applyFill="1" applyBorder="1" applyProtection="1"/>
    <xf numFmtId="0" fontId="6" fillId="0" borderId="0" xfId="1" applyFont="1" applyAlignment="1" applyProtection="1"/>
    <xf numFmtId="0" fontId="21" fillId="0" borderId="0" xfId="0" applyFont="1" applyAlignment="1" applyProtection="1">
      <alignment horizontal="right"/>
    </xf>
    <xf numFmtId="0" fontId="30" fillId="0" borderId="0" xfId="0" applyFont="1" applyProtection="1"/>
    <xf numFmtId="0" fontId="31" fillId="0" borderId="0" xfId="0" applyFont="1"/>
    <xf numFmtId="0" fontId="0" fillId="0" borderId="3" xfId="0" applyBorder="1" applyProtection="1"/>
    <xf numFmtId="0" fontId="29" fillId="0" borderId="4" xfId="0" applyFont="1" applyBorder="1" applyAlignment="1" applyProtection="1">
      <alignment horizontal="center"/>
    </xf>
    <xf numFmtId="165" fontId="0" fillId="0" borderId="5" xfId="0" applyNumberFormat="1" applyFill="1" applyBorder="1" applyProtection="1"/>
    <xf numFmtId="0" fontId="21" fillId="0" borderId="0" xfId="0" applyFont="1" applyFill="1" applyProtection="1"/>
    <xf numFmtId="0" fontId="0" fillId="0" borderId="6" xfId="0" applyBorder="1" applyProtection="1"/>
    <xf numFmtId="0" fontId="8" fillId="0" borderId="0" xfId="2" applyFont="1" applyFill="1" applyBorder="1"/>
    <xf numFmtId="0" fontId="9" fillId="0" borderId="0" xfId="2" applyFont="1" applyFill="1" applyBorder="1"/>
    <xf numFmtId="0" fontId="7" fillId="0" borderId="0" xfId="2" applyFill="1" applyBorder="1"/>
    <xf numFmtId="165" fontId="0" fillId="0" borderId="6" xfId="0" applyNumberFormat="1" applyBorder="1" applyProtection="1"/>
    <xf numFmtId="9" fontId="7" fillId="0" borderId="0" xfId="2" applyNumberFormat="1" applyFont="1" applyFill="1" applyBorder="1"/>
    <xf numFmtId="10" fontId="7" fillId="0" borderId="0" xfId="2" applyNumberFormat="1" applyFill="1" applyBorder="1"/>
    <xf numFmtId="0" fontId="0" fillId="0" borderId="7" xfId="0" applyBorder="1" applyProtection="1"/>
    <xf numFmtId="165" fontId="0" fillId="0" borderId="7" xfId="0" applyNumberFormat="1" applyBorder="1" applyProtection="1"/>
    <xf numFmtId="6" fontId="0" fillId="0" borderId="7" xfId="0" applyNumberFormat="1" applyBorder="1" applyProtection="1"/>
    <xf numFmtId="165" fontId="7" fillId="0" borderId="7" xfId="0" applyNumberFormat="1" applyFont="1" applyBorder="1" applyProtection="1"/>
    <xf numFmtId="3" fontId="0" fillId="0" borderId="8" xfId="0" applyNumberFormat="1" applyFill="1" applyBorder="1" applyProtection="1"/>
    <xf numFmtId="0" fontId="4" fillId="0" borderId="0" xfId="2" applyFont="1" applyFill="1" applyBorder="1"/>
    <xf numFmtId="0" fontId="0" fillId="0" borderId="9" xfId="0" applyBorder="1" applyProtection="1"/>
    <xf numFmtId="3" fontId="0" fillId="0" borderId="10" xfId="0" applyNumberFormat="1" applyFill="1" applyBorder="1" applyProtection="1"/>
    <xf numFmtId="0" fontId="7" fillId="0" borderId="0" xfId="2" applyFont="1" applyFill="1" applyBorder="1"/>
    <xf numFmtId="3" fontId="0" fillId="0" borderId="11" xfId="0" applyNumberFormat="1" applyFill="1" applyBorder="1" applyProtection="1"/>
    <xf numFmtId="0" fontId="32" fillId="0" borderId="0" xfId="2" applyFont="1" applyFill="1" applyBorder="1"/>
    <xf numFmtId="6" fontId="7" fillId="0" borderId="0" xfId="2" applyNumberFormat="1" applyFill="1" applyBorder="1"/>
    <xf numFmtId="0" fontId="10" fillId="0" borderId="0" xfId="2" applyFont="1" applyFill="1" applyBorder="1"/>
    <xf numFmtId="165" fontId="7" fillId="0" borderId="0" xfId="2" applyNumberFormat="1" applyFill="1" applyBorder="1"/>
    <xf numFmtId="0" fontId="0" fillId="0" borderId="10" xfId="0" applyBorder="1" applyProtection="1"/>
    <xf numFmtId="166" fontId="0" fillId="0" borderId="9" xfId="0" applyNumberFormat="1" applyBorder="1" applyProtection="1"/>
    <xf numFmtId="0" fontId="0" fillId="0" borderId="12" xfId="0" applyBorder="1" applyProtection="1"/>
    <xf numFmtId="0" fontId="0" fillId="0" borderId="11" xfId="0" applyBorder="1" applyProtection="1"/>
    <xf numFmtId="0" fontId="33" fillId="0" borderId="0" xfId="0" applyFont="1" applyBorder="1" applyAlignment="1" applyProtection="1">
      <alignment vertical="top"/>
    </xf>
    <xf numFmtId="0" fontId="34" fillId="0" borderId="0" xfId="2" applyFont="1" applyFill="1" applyBorder="1"/>
    <xf numFmtId="0" fontId="21" fillId="0" borderId="13" xfId="0" applyFont="1" applyBorder="1" applyProtection="1"/>
    <xf numFmtId="0" fontId="33" fillId="0" borderId="9" xfId="0" applyFont="1" applyBorder="1" applyAlignment="1" applyProtection="1">
      <alignment vertical="top"/>
    </xf>
    <xf numFmtId="0" fontId="33" fillId="0" borderId="9" xfId="0" applyFont="1" applyFill="1" applyBorder="1" applyAlignment="1" applyProtection="1">
      <alignment vertical="top"/>
    </xf>
    <xf numFmtId="6" fontId="25" fillId="0" borderId="0" xfId="0" applyNumberFormat="1" applyFont="1" applyFill="1" applyBorder="1" applyAlignment="1" applyProtection="1">
      <alignment horizontal="right" vertical="top"/>
    </xf>
    <xf numFmtId="0" fontId="0" fillId="0" borderId="9" xfId="0" applyBorder="1"/>
    <xf numFmtId="0" fontId="33" fillId="0" borderId="42" xfId="0" applyFont="1" applyBorder="1" applyAlignment="1" applyProtection="1">
      <alignment vertical="top"/>
    </xf>
    <xf numFmtId="0" fontId="35" fillId="0" borderId="12" xfId="0" applyFont="1" applyFill="1" applyBorder="1" applyAlignment="1" applyProtection="1">
      <alignment horizontal="right" vertical="top"/>
    </xf>
    <xf numFmtId="6" fontId="24" fillId="0" borderId="1" xfId="0" applyNumberFormat="1" applyFont="1" applyBorder="1" applyProtection="1"/>
    <xf numFmtId="9" fontId="0" fillId="0" borderId="1" xfId="0" applyNumberFormat="1" applyBorder="1" applyProtection="1"/>
    <xf numFmtId="0" fontId="36" fillId="0" borderId="0" xfId="0" applyFont="1" applyFill="1" applyBorder="1" applyAlignment="1" applyProtection="1">
      <alignment horizontal="center"/>
    </xf>
    <xf numFmtId="0" fontId="21" fillId="3" borderId="14" xfId="0" applyFont="1" applyFill="1" applyBorder="1" applyAlignment="1" applyProtection="1">
      <alignment horizontal="center"/>
    </xf>
    <xf numFmtId="0" fontId="37" fillId="3" borderId="13" xfId="0" applyFont="1" applyFill="1" applyBorder="1" applyProtection="1"/>
    <xf numFmtId="0" fontId="37" fillId="3" borderId="9" xfId="0" applyFont="1" applyFill="1" applyBorder="1" applyProtection="1"/>
    <xf numFmtId="0" fontId="37" fillId="3" borderId="12" xfId="0" applyFont="1" applyFill="1" applyBorder="1" applyProtection="1"/>
    <xf numFmtId="0" fontId="38" fillId="4" borderId="14" xfId="0" applyFont="1" applyFill="1" applyBorder="1" applyAlignment="1" applyProtection="1">
      <alignment horizontal="center"/>
    </xf>
    <xf numFmtId="0" fontId="39" fillId="4" borderId="6" xfId="0" applyFont="1" applyFill="1" applyBorder="1" applyAlignment="1" applyProtection="1">
      <alignment horizontal="center"/>
    </xf>
    <xf numFmtId="10" fontId="0" fillId="4" borderId="7" xfId="0" applyNumberFormat="1" applyFill="1" applyBorder="1" applyProtection="1"/>
    <xf numFmtId="0" fontId="40" fillId="4" borderId="9" xfId="0" applyFont="1" applyFill="1" applyBorder="1" applyAlignment="1" applyProtection="1">
      <alignment horizontal="center"/>
    </xf>
    <xf numFmtId="0" fontId="40" fillId="4" borderId="2" xfId="0" applyFont="1" applyFill="1" applyBorder="1" applyAlignment="1" applyProtection="1">
      <alignment horizontal="center"/>
    </xf>
    <xf numFmtId="0" fontId="40" fillId="4" borderId="0" xfId="0" applyFont="1" applyFill="1" applyBorder="1" applyAlignment="1" applyProtection="1">
      <alignment horizontal="center"/>
    </xf>
    <xf numFmtId="9" fontId="31" fillId="4" borderId="12" xfId="0" applyNumberFormat="1" applyFont="1" applyFill="1" applyBorder="1" applyProtection="1"/>
    <xf numFmtId="9" fontId="31" fillId="4" borderId="15" xfId="0" applyNumberFormat="1" applyFont="1" applyFill="1" applyBorder="1" applyProtection="1"/>
    <xf numFmtId="0" fontId="31" fillId="4" borderId="1" xfId="0" applyFont="1" applyFill="1" applyBorder="1" applyProtection="1"/>
    <xf numFmtId="165" fontId="31" fillId="4" borderId="16" xfId="0" applyNumberFormat="1" applyFont="1" applyFill="1" applyBorder="1" applyProtection="1"/>
    <xf numFmtId="165" fontId="31" fillId="4" borderId="17" xfId="0" applyNumberFormat="1" applyFont="1" applyFill="1" applyBorder="1" applyProtection="1"/>
    <xf numFmtId="0" fontId="0" fillId="5" borderId="14" xfId="0" applyFill="1" applyBorder="1" applyProtection="1"/>
    <xf numFmtId="0" fontId="0" fillId="5" borderId="6" xfId="0" applyFill="1" applyBorder="1" applyProtection="1"/>
    <xf numFmtId="0" fontId="36" fillId="0" borderId="0" xfId="0" applyFont="1" applyAlignment="1" applyProtection="1">
      <alignment horizontal="center"/>
    </xf>
    <xf numFmtId="0" fontId="24" fillId="0" borderId="0" xfId="0" applyFont="1" applyBorder="1" applyAlignment="1" applyProtection="1">
      <alignment vertical="top" wrapText="1"/>
    </xf>
    <xf numFmtId="0" fontId="41" fillId="6" borderId="43" xfId="0" applyFont="1" applyFill="1" applyBorder="1" applyAlignment="1" applyProtection="1">
      <alignment horizontal="center" vertical="center"/>
      <protection locked="0"/>
    </xf>
    <xf numFmtId="165" fontId="0" fillId="6" borderId="1" xfId="0" applyNumberFormat="1" applyFill="1" applyBorder="1" applyProtection="1">
      <protection locked="0"/>
    </xf>
    <xf numFmtId="165" fontId="0" fillId="0" borderId="16" xfId="0" applyNumberFormat="1" applyBorder="1" applyAlignment="1" applyProtection="1">
      <alignment vertical="center"/>
    </xf>
    <xf numFmtId="165" fontId="25" fillId="0" borderId="16" xfId="0" applyNumberFormat="1" applyFont="1" applyFill="1" applyBorder="1" applyAlignment="1" applyProtection="1">
      <alignment horizontal="right" vertical="center"/>
    </xf>
    <xf numFmtId="6" fontId="33" fillId="0" borderId="18" xfId="0" applyNumberFormat="1" applyFont="1" applyBorder="1" applyAlignment="1" applyProtection="1">
      <alignment horizontal="right" vertical="center"/>
    </xf>
    <xf numFmtId="6" fontId="33" fillId="0" borderId="19" xfId="0" applyNumberFormat="1" applyFont="1" applyBorder="1" applyAlignment="1" applyProtection="1">
      <alignment horizontal="right" vertical="center"/>
    </xf>
    <xf numFmtId="6" fontId="4" fillId="0" borderId="44" xfId="0" applyNumberFormat="1" applyFont="1" applyBorder="1" applyAlignment="1" applyProtection="1">
      <alignment horizontal="right" vertical="center"/>
    </xf>
    <xf numFmtId="0" fontId="42" fillId="0" borderId="0" xfId="0" applyFont="1" applyAlignment="1" applyProtection="1">
      <alignment vertical="center"/>
    </xf>
    <xf numFmtId="6" fontId="25" fillId="0" borderId="18" xfId="0" applyNumberFormat="1" applyFont="1" applyBorder="1" applyAlignment="1" applyProtection="1">
      <alignment horizontal="right" vertical="center"/>
    </xf>
    <xf numFmtId="6" fontId="25" fillId="0" borderId="0" xfId="0" applyNumberFormat="1" applyFont="1" applyAlignment="1" applyProtection="1">
      <alignment horizontal="right" vertical="center"/>
    </xf>
    <xf numFmtId="6" fontId="25" fillId="0" borderId="41" xfId="0" applyNumberFormat="1" applyFont="1" applyBorder="1" applyAlignment="1" applyProtection="1">
      <alignment horizontal="right" vertical="center"/>
    </xf>
    <xf numFmtId="6" fontId="25" fillId="0" borderId="44" xfId="0" applyNumberFormat="1" applyFont="1" applyBorder="1" applyAlignment="1" applyProtection="1">
      <alignment horizontal="right" vertical="center"/>
    </xf>
    <xf numFmtId="0" fontId="33" fillId="0" borderId="45" xfId="0" applyFont="1" applyBorder="1" applyAlignment="1" applyProtection="1">
      <alignment vertical="center"/>
    </xf>
    <xf numFmtId="0" fontId="41" fillId="0" borderId="45" xfId="0" applyFont="1" applyBorder="1" applyAlignment="1" applyProtection="1">
      <alignment vertical="center"/>
    </xf>
    <xf numFmtId="0" fontId="33" fillId="0" borderId="46" xfId="0" applyFont="1" applyBorder="1" applyAlignment="1" applyProtection="1">
      <alignment vertical="center"/>
    </xf>
    <xf numFmtId="0" fontId="33" fillId="0" borderId="47" xfId="0" applyFont="1" applyBorder="1" applyAlignment="1" applyProtection="1">
      <alignment vertical="center"/>
    </xf>
    <xf numFmtId="0" fontId="33" fillId="0" borderId="48" xfId="0" applyFont="1" applyBorder="1" applyAlignment="1" applyProtection="1">
      <alignment vertical="center"/>
    </xf>
    <xf numFmtId="0" fontId="33" fillId="0" borderId="49" xfId="0" applyFont="1" applyBorder="1" applyAlignment="1" applyProtection="1">
      <alignment vertical="center"/>
    </xf>
    <xf numFmtId="0" fontId="43" fillId="0" borderId="20" xfId="0" applyFont="1" applyBorder="1" applyAlignment="1" applyProtection="1">
      <alignment vertical="center"/>
    </xf>
    <xf numFmtId="0" fontId="33" fillId="0" borderId="50" xfId="0" applyFont="1" applyBorder="1" applyAlignment="1" applyProtection="1">
      <alignment vertical="center"/>
    </xf>
    <xf numFmtId="0" fontId="25" fillId="0" borderId="9" xfId="0" applyFont="1" applyBorder="1" applyAlignment="1" applyProtection="1">
      <alignment vertical="center"/>
    </xf>
    <xf numFmtId="0" fontId="24" fillId="0" borderId="0" xfId="0" applyFont="1" applyBorder="1" applyAlignment="1" applyProtection="1">
      <alignment vertical="center"/>
    </xf>
    <xf numFmtId="0" fontId="24" fillId="0" borderId="0" xfId="0" applyFont="1" applyBorder="1" applyAlignment="1" applyProtection="1">
      <alignment horizontal="left" vertical="center"/>
    </xf>
    <xf numFmtId="0" fontId="24" fillId="6" borderId="21" xfId="0" applyFont="1" applyFill="1" applyBorder="1" applyAlignment="1" applyProtection="1">
      <alignment horizontal="center" vertical="center"/>
      <protection locked="0"/>
    </xf>
    <xf numFmtId="0" fontId="24" fillId="0" borderId="0" xfId="0" applyFont="1" applyAlignment="1" applyProtection="1">
      <alignment vertical="center"/>
    </xf>
    <xf numFmtId="6" fontId="24" fillId="0" borderId="0" xfId="0" applyNumberFormat="1" applyFont="1" applyBorder="1" applyAlignment="1" applyProtection="1">
      <alignment horizontal="right" vertical="center"/>
    </xf>
    <xf numFmtId="6" fontId="24" fillId="6" borderId="22" xfId="0" applyNumberFormat="1" applyFont="1" applyFill="1" applyBorder="1" applyAlignment="1" applyProtection="1">
      <alignment horizontal="center" vertical="center"/>
      <protection locked="0"/>
    </xf>
    <xf numFmtId="0" fontId="25" fillId="0" borderId="12" xfId="0" applyFont="1" applyBorder="1" applyAlignment="1" applyProtection="1">
      <alignment vertical="center"/>
    </xf>
    <xf numFmtId="6" fontId="24" fillId="0" borderId="1" xfId="0" applyNumberFormat="1" applyFont="1" applyBorder="1" applyAlignment="1" applyProtection="1">
      <alignment horizontal="right" vertical="center"/>
    </xf>
    <xf numFmtId="0" fontId="24" fillId="0" borderId="15" xfId="0" applyFont="1" applyBorder="1" applyAlignment="1" applyProtection="1">
      <alignment vertical="center"/>
    </xf>
    <xf numFmtId="3" fontId="24" fillId="6" borderId="23" xfId="0" applyNumberFormat="1" applyFont="1" applyFill="1" applyBorder="1" applyAlignment="1" applyProtection="1">
      <alignment horizontal="center" vertical="center"/>
      <protection locked="0"/>
    </xf>
    <xf numFmtId="0" fontId="44" fillId="0" borderId="0" xfId="0" applyFont="1" applyBorder="1" applyAlignment="1" applyProtection="1">
      <alignment vertical="center"/>
    </xf>
    <xf numFmtId="6" fontId="45" fillId="0" borderId="0" xfId="0" applyNumberFormat="1" applyFont="1" applyBorder="1" applyAlignment="1" applyProtection="1">
      <alignment horizontal="right" vertical="center"/>
    </xf>
    <xf numFmtId="0" fontId="0" fillId="0" borderId="0" xfId="0" applyAlignment="1" applyProtection="1">
      <alignment vertical="center"/>
    </xf>
    <xf numFmtId="0" fontId="21" fillId="0" borderId="0" xfId="0" applyFont="1" applyAlignment="1" applyProtection="1">
      <alignment vertical="center"/>
    </xf>
    <xf numFmtId="0" fontId="0" fillId="6" borderId="1" xfId="0" applyNumberFormat="1" applyFill="1" applyBorder="1" applyAlignment="1" applyProtection="1">
      <alignment horizontal="center" vertical="center"/>
      <protection locked="0"/>
    </xf>
    <xf numFmtId="0" fontId="24" fillId="0" borderId="24" xfId="0" quotePrefix="1" applyFont="1" applyBorder="1" applyAlignment="1" applyProtection="1">
      <alignment vertical="center"/>
    </xf>
    <xf numFmtId="0" fontId="0" fillId="0" borderId="24" xfId="0" applyBorder="1" applyAlignment="1" applyProtection="1">
      <alignment vertical="center"/>
    </xf>
    <xf numFmtId="0" fontId="27" fillId="0" borderId="0" xfId="0" applyFont="1" applyAlignment="1" applyProtection="1">
      <alignment horizontal="right" vertical="center"/>
    </xf>
    <xf numFmtId="0" fontId="0" fillId="6" borderId="24" xfId="0" applyFill="1" applyBorder="1" applyAlignment="1" applyProtection="1">
      <alignment horizontal="center" vertical="center"/>
      <protection locked="0"/>
    </xf>
    <xf numFmtId="0" fontId="46" fillId="0" borderId="3" xfId="0" applyFont="1" applyBorder="1" applyAlignment="1" applyProtection="1">
      <alignment horizontal="center" vertical="center"/>
    </xf>
    <xf numFmtId="0" fontId="21" fillId="0" borderId="0" xfId="0" applyFont="1" applyAlignment="1" applyProtection="1">
      <alignment horizontal="left" vertical="center"/>
    </xf>
    <xf numFmtId="0" fontId="0" fillId="6" borderId="25" xfId="0" applyFill="1" applyBorder="1" applyAlignment="1" applyProtection="1">
      <alignment horizontal="center" vertical="center"/>
      <protection locked="0"/>
    </xf>
    <xf numFmtId="0" fontId="25" fillId="0" borderId="0" xfId="0" applyFont="1" applyBorder="1" applyAlignment="1" applyProtection="1">
      <alignment horizontal="left" vertical="center"/>
    </xf>
    <xf numFmtId="0" fontId="43" fillId="0" borderId="51" xfId="0" applyFont="1" applyBorder="1" applyAlignment="1" applyProtection="1">
      <alignment vertical="center"/>
    </xf>
    <xf numFmtId="0" fontId="28" fillId="0" borderId="0" xfId="0" applyFont="1" applyAlignment="1" applyProtection="1">
      <alignment horizontal="center" vertical="center"/>
    </xf>
    <xf numFmtId="0" fontId="43" fillId="0" borderId="45" xfId="0" applyFont="1" applyBorder="1" applyAlignment="1" applyProtection="1">
      <alignment vertical="center"/>
    </xf>
    <xf numFmtId="0" fontId="43" fillId="0" borderId="0" xfId="0" applyFont="1" applyAlignment="1" applyProtection="1">
      <alignment vertical="center"/>
    </xf>
    <xf numFmtId="0" fontId="43" fillId="0" borderId="18" xfId="0" applyFont="1" applyBorder="1" applyAlignment="1" applyProtection="1">
      <alignment vertical="center"/>
    </xf>
    <xf numFmtId="0" fontId="21" fillId="0" borderId="26" xfId="0" applyFont="1" applyBorder="1" applyAlignment="1" applyProtection="1">
      <alignment vertical="center"/>
    </xf>
    <xf numFmtId="166" fontId="24" fillId="6" borderId="26" xfId="0" applyNumberFormat="1" applyFont="1" applyFill="1" applyBorder="1" applyAlignment="1" applyProtection="1">
      <alignment vertical="center"/>
      <protection locked="0"/>
    </xf>
    <xf numFmtId="0" fontId="0" fillId="0" borderId="0" xfId="0" applyBorder="1" applyAlignment="1" applyProtection="1">
      <alignment vertical="center"/>
    </xf>
    <xf numFmtId="166" fontId="47" fillId="0" borderId="0" xfId="0" applyNumberFormat="1" applyFont="1" applyFill="1" applyBorder="1" applyAlignment="1" applyProtection="1">
      <alignment vertical="center"/>
    </xf>
    <xf numFmtId="0" fontId="0" fillId="0" borderId="27" xfId="0" applyBorder="1" applyAlignment="1" applyProtection="1">
      <alignment vertical="center"/>
    </xf>
    <xf numFmtId="0" fontId="48" fillId="2" borderId="13" xfId="0" applyFont="1" applyFill="1" applyBorder="1" applyAlignment="1" applyProtection="1">
      <alignment horizontal="center" vertical="center"/>
    </xf>
    <xf numFmtId="0" fontId="48" fillId="2" borderId="3" xfId="0" applyFont="1" applyFill="1" applyBorder="1" applyAlignment="1" applyProtection="1">
      <alignment horizontal="center" vertical="center"/>
    </xf>
    <xf numFmtId="0" fontId="48" fillId="2" borderId="8" xfId="0" applyFont="1" applyFill="1" applyBorder="1" applyAlignment="1" applyProtection="1">
      <alignment horizontal="center" vertical="center"/>
    </xf>
    <xf numFmtId="0" fontId="31" fillId="6" borderId="28" xfId="0" applyFont="1" applyFill="1" applyBorder="1" applyProtection="1">
      <protection locked="0"/>
    </xf>
    <xf numFmtId="0" fontId="31" fillId="6" borderId="29" xfId="0" applyFont="1" applyFill="1" applyBorder="1" applyProtection="1">
      <protection locked="0"/>
    </xf>
    <xf numFmtId="14" fontId="31" fillId="6" borderId="26" xfId="0" applyNumberFormat="1" applyFont="1" applyFill="1" applyBorder="1" applyAlignment="1" applyProtection="1">
      <alignment horizontal="center"/>
      <protection locked="0"/>
    </xf>
    <xf numFmtId="166" fontId="31" fillId="6" borderId="30" xfId="0" applyNumberFormat="1" applyFont="1" applyFill="1" applyBorder="1" applyProtection="1">
      <protection locked="0"/>
    </xf>
    <xf numFmtId="14" fontId="31" fillId="6" borderId="26" xfId="0" applyNumberFormat="1" applyFont="1" applyFill="1" applyBorder="1" applyAlignment="1" applyProtection="1">
      <protection locked="0"/>
    </xf>
    <xf numFmtId="0" fontId="31" fillId="6" borderId="26" xfId="0" applyFont="1" applyFill="1" applyBorder="1" applyAlignment="1" applyProtection="1">
      <protection locked="0"/>
    </xf>
    <xf numFmtId="0" fontId="31" fillId="6" borderId="30" xfId="0" applyFont="1" applyFill="1" applyBorder="1" applyProtection="1">
      <protection locked="0"/>
    </xf>
    <xf numFmtId="0" fontId="46" fillId="0" borderId="31" xfId="0" applyFont="1" applyBorder="1" applyAlignment="1" applyProtection="1">
      <alignment horizontal="center" vertical="center"/>
    </xf>
    <xf numFmtId="0" fontId="37" fillId="5" borderId="1" xfId="0" applyFont="1" applyFill="1" applyBorder="1" applyAlignment="1" applyProtection="1">
      <alignment horizontal="center"/>
    </xf>
    <xf numFmtId="165" fontId="0" fillId="4" borderId="52" xfId="0" applyNumberFormat="1" applyFill="1" applyBorder="1" applyProtection="1"/>
    <xf numFmtId="0" fontId="37" fillId="0" borderId="53" xfId="0" applyFont="1" applyBorder="1" applyAlignment="1" applyProtection="1">
      <alignment horizontal="center"/>
    </xf>
    <xf numFmtId="165" fontId="0" fillId="4" borderId="53" xfId="0" applyNumberFormat="1" applyFill="1" applyBorder="1" applyProtection="1"/>
    <xf numFmtId="0" fontId="0" fillId="0" borderId="54" xfId="0" applyBorder="1"/>
    <xf numFmtId="165" fontId="31" fillId="4" borderId="13" xfId="0" applyNumberFormat="1" applyFont="1" applyFill="1" applyBorder="1" applyProtection="1"/>
    <xf numFmtId="165" fontId="31" fillId="4" borderId="0" xfId="0" applyNumberFormat="1" applyFont="1" applyFill="1" applyBorder="1" applyProtection="1"/>
    <xf numFmtId="165" fontId="31" fillId="4" borderId="32" xfId="0" applyNumberFormat="1" applyFont="1" applyFill="1" applyBorder="1" applyProtection="1"/>
    <xf numFmtId="165" fontId="0" fillId="5" borderId="0" xfId="0" applyNumberFormat="1" applyFill="1" applyProtection="1"/>
    <xf numFmtId="165" fontId="31" fillId="4" borderId="9" xfId="0" applyNumberFormat="1" applyFont="1" applyFill="1" applyBorder="1" applyProtection="1"/>
    <xf numFmtId="165" fontId="31" fillId="4" borderId="33" xfId="0" applyNumberFormat="1" applyFont="1" applyFill="1" applyBorder="1" applyProtection="1"/>
    <xf numFmtId="165" fontId="31" fillId="4" borderId="12" xfId="0" applyNumberFormat="1" applyFont="1" applyFill="1" applyBorder="1" applyProtection="1"/>
    <xf numFmtId="0" fontId="49" fillId="0" borderId="9" xfId="0" applyFont="1" applyFill="1" applyBorder="1" applyAlignment="1" applyProtection="1">
      <alignment vertical="center"/>
    </xf>
    <xf numFmtId="0" fontId="0" fillId="0" borderId="6" xfId="0" applyFont="1" applyFill="1" applyBorder="1" applyAlignment="1" applyProtection="1">
      <alignment horizontal="right"/>
    </xf>
    <xf numFmtId="0" fontId="24" fillId="0" borderId="21" xfId="0" applyFont="1" applyFill="1" applyBorder="1" applyAlignment="1" applyProtection="1">
      <alignment horizontal="center" vertical="center"/>
      <protection locked="0"/>
    </xf>
    <xf numFmtId="6" fontId="33" fillId="3" borderId="14" xfId="0" applyNumberFormat="1" applyFont="1" applyFill="1" applyBorder="1" applyAlignment="1" applyProtection="1">
      <alignment horizontal="center" vertical="top"/>
    </xf>
    <xf numFmtId="165" fontId="31" fillId="4" borderId="14" xfId="0" applyNumberFormat="1" applyFont="1" applyFill="1" applyBorder="1" applyProtection="1"/>
    <xf numFmtId="165" fontId="31" fillId="0" borderId="0" xfId="0" applyNumberFormat="1" applyFont="1" applyFill="1" applyBorder="1" applyProtection="1"/>
    <xf numFmtId="165" fontId="0" fillId="0" borderId="0" xfId="0" applyNumberFormat="1"/>
    <xf numFmtId="0" fontId="4" fillId="3" borderId="14" xfId="0" applyFont="1" applyFill="1" applyBorder="1" applyAlignment="1" applyProtection="1">
      <alignment horizontal="center"/>
    </xf>
    <xf numFmtId="0" fontId="0" fillId="0" borderId="6" xfId="0" applyBorder="1" applyAlignment="1" applyProtection="1">
      <alignment horizontal="center"/>
    </xf>
    <xf numFmtId="0" fontId="21" fillId="0" borderId="0" xfId="0" applyFont="1" applyAlignment="1" applyProtection="1">
      <alignment horizontal="center"/>
    </xf>
    <xf numFmtId="167" fontId="0" fillId="0" borderId="7" xfId="0" applyNumberFormat="1" applyBorder="1" applyProtection="1"/>
    <xf numFmtId="0" fontId="4" fillId="0" borderId="0" xfId="0" applyFont="1" applyAlignment="1" applyProtection="1">
      <alignment vertical="center"/>
    </xf>
    <xf numFmtId="166" fontId="0" fillId="0" borderId="0" xfId="0" applyNumberFormat="1"/>
    <xf numFmtId="0" fontId="0" fillId="0" borderId="9" xfId="0" applyFill="1" applyBorder="1" applyProtection="1"/>
    <xf numFmtId="0" fontId="0" fillId="0" borderId="12" xfId="0" applyFill="1" applyBorder="1" applyProtection="1"/>
    <xf numFmtId="166" fontId="0" fillId="0" borderId="10" xfId="0" applyNumberFormat="1" applyBorder="1" applyAlignment="1" applyProtection="1">
      <alignment horizontal="right"/>
    </xf>
    <xf numFmtId="165" fontId="0" fillId="7" borderId="6" xfId="0" applyNumberFormat="1" applyFill="1" applyBorder="1" applyProtection="1"/>
    <xf numFmtId="165" fontId="0" fillId="7" borderId="7" xfId="0" applyNumberFormat="1" applyFill="1" applyBorder="1" applyProtection="1"/>
    <xf numFmtId="0" fontId="0" fillId="0" borderId="7" xfId="0" applyBorder="1" applyAlignment="1" applyProtection="1">
      <alignment horizontal="center"/>
    </xf>
    <xf numFmtId="166" fontId="7" fillId="0" borderId="0" xfId="2" applyNumberFormat="1" applyFill="1" applyBorder="1"/>
    <xf numFmtId="166" fontId="7" fillId="0" borderId="0" xfId="2" applyNumberFormat="1" applyFont="1" applyFill="1" applyBorder="1"/>
    <xf numFmtId="0" fontId="24" fillId="0" borderId="26" xfId="0" applyFont="1" applyBorder="1" applyAlignment="1" applyProtection="1">
      <alignment horizontal="left" vertical="center"/>
    </xf>
    <xf numFmtId="165" fontId="0" fillId="0" borderId="16" xfId="0" applyNumberFormat="1" applyBorder="1"/>
    <xf numFmtId="165" fontId="46" fillId="0" borderId="0" xfId="0" applyNumberFormat="1" applyFont="1"/>
    <xf numFmtId="0" fontId="46" fillId="0" borderId="0" xfId="0" applyFont="1"/>
    <xf numFmtId="165" fontId="0" fillId="0" borderId="10" xfId="0" applyNumberFormat="1" applyBorder="1"/>
    <xf numFmtId="165" fontId="0" fillId="0" borderId="6" xfId="0" applyNumberFormat="1" applyBorder="1"/>
    <xf numFmtId="0" fontId="50" fillId="0" borderId="0" xfId="0" applyFont="1" applyBorder="1" applyAlignment="1" applyProtection="1">
      <alignment horizontal="left" vertical="center"/>
    </xf>
    <xf numFmtId="0" fontId="47" fillId="6" borderId="26" xfId="0" applyFont="1" applyFill="1" applyBorder="1" applyAlignment="1" applyProtection="1">
      <alignment horizontal="left" vertical="center"/>
      <protection locked="0"/>
    </xf>
    <xf numFmtId="165" fontId="0" fillId="6" borderId="1" xfId="0" applyNumberFormat="1" applyFont="1" applyFill="1" applyBorder="1" applyProtection="1">
      <protection locked="0"/>
    </xf>
    <xf numFmtId="0" fontId="24" fillId="0" borderId="0" xfId="0" applyFont="1" applyAlignment="1" applyProtection="1">
      <alignment vertical="top" wrapText="1"/>
    </xf>
    <xf numFmtId="0" fontId="21" fillId="3" borderId="14" xfId="0" applyFont="1" applyFill="1" applyBorder="1" applyProtection="1"/>
    <xf numFmtId="0" fontId="0" fillId="0" borderId="0" xfId="0" applyFill="1" applyBorder="1"/>
    <xf numFmtId="0" fontId="36" fillId="0" borderId="0" xfId="0" applyFont="1" applyFill="1" applyBorder="1" applyProtection="1"/>
    <xf numFmtId="0" fontId="0" fillId="0" borderId="0" xfId="0" applyFill="1" applyBorder="1" applyAlignment="1" applyProtection="1">
      <alignment horizontal="left"/>
    </xf>
    <xf numFmtId="0" fontId="21" fillId="0" borderId="0" xfId="0" applyFont="1" applyFill="1" applyBorder="1" applyAlignment="1" applyProtection="1">
      <alignment horizontal="right"/>
    </xf>
    <xf numFmtId="0" fontId="21" fillId="0" borderId="0" xfId="0" quotePrefix="1" applyFont="1" applyFill="1" applyBorder="1" applyAlignment="1" applyProtection="1">
      <alignment horizontal="right"/>
    </xf>
    <xf numFmtId="0" fontId="21" fillId="0" borderId="0" xfId="0" applyFont="1" applyFill="1" applyBorder="1" applyProtection="1"/>
    <xf numFmtId="49" fontId="0" fillId="0" borderId="0" xfId="0" applyNumberFormat="1" applyFill="1" applyBorder="1" applyAlignment="1" applyProtection="1">
      <alignment horizontal="center"/>
      <protection locked="0"/>
    </xf>
    <xf numFmtId="0" fontId="0" fillId="0" borderId="0" xfId="0" applyFill="1" applyBorder="1" applyAlignment="1" applyProtection="1">
      <alignment vertical="top" wrapText="1"/>
    </xf>
    <xf numFmtId="0" fontId="0" fillId="0" borderId="0" xfId="0" applyFont="1" applyFill="1" applyBorder="1" applyAlignment="1" applyProtection="1">
      <alignment vertical="top" wrapText="1"/>
    </xf>
    <xf numFmtId="0" fontId="0" fillId="0" borderId="0" xfId="0" applyFill="1" applyBorder="1" applyAlignment="1" applyProtection="1"/>
    <xf numFmtId="0" fontId="36" fillId="0" borderId="0" xfId="0" applyFont="1" applyFill="1" applyBorder="1" applyAlignment="1" applyProtection="1"/>
    <xf numFmtId="0" fontId="21" fillId="0" borderId="0" xfId="0" applyFont="1" applyFill="1" applyBorder="1" applyAlignment="1" applyProtection="1">
      <protection locked="0"/>
    </xf>
    <xf numFmtId="14" fontId="0" fillId="0" borderId="0" xfId="0" applyNumberFormat="1" applyFill="1" applyBorder="1" applyAlignment="1" applyProtection="1"/>
    <xf numFmtId="0" fontId="31" fillId="0" borderId="0" xfId="0" applyFont="1" applyFill="1" applyBorder="1" applyAlignment="1" applyProtection="1"/>
    <xf numFmtId="0" fontId="24" fillId="8" borderId="34" xfId="0" applyFont="1" applyFill="1" applyBorder="1" applyProtection="1"/>
    <xf numFmtId="0" fontId="24" fillId="8" borderId="27" xfId="0" applyFont="1" applyFill="1" applyBorder="1" applyProtection="1"/>
    <xf numFmtId="0" fontId="24" fillId="8" borderId="35" xfId="0" applyFont="1" applyFill="1" applyBorder="1" applyProtection="1"/>
    <xf numFmtId="0" fontId="24" fillId="8" borderId="36" xfId="0" applyFont="1" applyFill="1" applyBorder="1" applyProtection="1"/>
    <xf numFmtId="6" fontId="0" fillId="0" borderId="0" xfId="0" applyNumberFormat="1" applyBorder="1" applyProtection="1"/>
    <xf numFmtId="0" fontId="0" fillId="0" borderId="6" xfId="0" applyBorder="1"/>
    <xf numFmtId="0" fontId="0" fillId="0" borderId="6" xfId="0" applyFill="1" applyBorder="1" applyProtection="1"/>
    <xf numFmtId="0" fontId="0" fillId="0" borderId="7" xfId="0" applyFill="1" applyBorder="1" applyProtection="1"/>
    <xf numFmtId="165" fontId="0" fillId="7" borderId="0" xfId="0" applyNumberFormat="1" applyFill="1" applyBorder="1"/>
    <xf numFmtId="0" fontId="4" fillId="7" borderId="0" xfId="0" applyFont="1" applyFill="1" applyBorder="1" applyAlignment="1" applyProtection="1">
      <alignment horizontal="right"/>
    </xf>
    <xf numFmtId="6" fontId="0" fillId="7" borderId="0" xfId="0" applyNumberFormat="1" applyFill="1" applyBorder="1" applyProtection="1"/>
    <xf numFmtId="8" fontId="21" fillId="3" borderId="13" xfId="0" applyNumberFormat="1" applyFont="1" applyFill="1" applyBorder="1" applyProtection="1"/>
    <xf numFmtId="8" fontId="0" fillId="0" borderId="9" xfId="0" applyNumberFormat="1" applyBorder="1" applyProtection="1"/>
    <xf numFmtId="8" fontId="0" fillId="0" borderId="12" xfId="0" applyNumberFormat="1" applyBorder="1" applyProtection="1"/>
    <xf numFmtId="8" fontId="0" fillId="0" borderId="11" xfId="0" applyNumberFormat="1" applyBorder="1" applyAlignment="1" applyProtection="1">
      <alignment horizontal="right"/>
    </xf>
    <xf numFmtId="0" fontId="4" fillId="3" borderId="3" xfId="0" applyFont="1" applyFill="1" applyBorder="1" applyAlignment="1" applyProtection="1">
      <alignment horizontal="center"/>
    </xf>
    <xf numFmtId="0" fontId="17" fillId="3" borderId="8" xfId="0" applyFont="1" applyFill="1" applyBorder="1" applyAlignment="1" applyProtection="1">
      <alignment horizontal="center"/>
    </xf>
    <xf numFmtId="165" fontId="0" fillId="0" borderId="10" xfId="0" applyNumberFormat="1" applyBorder="1" applyProtection="1"/>
    <xf numFmtId="6" fontId="0" fillId="0" borderId="1" xfId="0" applyNumberFormat="1" applyBorder="1" applyProtection="1"/>
    <xf numFmtId="165" fontId="0" fillId="0" borderId="6" xfId="0" applyNumberFormat="1" applyFill="1" applyBorder="1" applyProtection="1"/>
    <xf numFmtId="165" fontId="7" fillId="0" borderId="6" xfId="0" applyNumberFormat="1" applyFont="1" applyBorder="1" applyProtection="1"/>
    <xf numFmtId="0" fontId="21" fillId="3" borderId="13" xfId="0" applyFont="1" applyFill="1" applyBorder="1" applyAlignment="1" applyProtection="1">
      <alignment horizontal="center"/>
    </xf>
    <xf numFmtId="0" fontId="7" fillId="0" borderId="0" xfId="2" applyFill="1" applyBorder="1" applyAlignment="1">
      <alignment horizontal="center"/>
    </xf>
    <xf numFmtId="0" fontId="47" fillId="8" borderId="34" xfId="0" applyFont="1" applyFill="1" applyBorder="1" applyAlignment="1" applyProtection="1">
      <alignment horizontal="center"/>
    </xf>
    <xf numFmtId="0" fontId="47" fillId="8" borderId="35" xfId="0" applyFont="1" applyFill="1" applyBorder="1" applyAlignment="1" applyProtection="1">
      <alignment horizontal="center"/>
    </xf>
    <xf numFmtId="6" fontId="0" fillId="0" borderId="6" xfId="0" applyNumberFormat="1" applyBorder="1" applyProtection="1"/>
    <xf numFmtId="0" fontId="58" fillId="3" borderId="13" xfId="0" applyFont="1" applyFill="1" applyBorder="1" applyProtection="1"/>
    <xf numFmtId="6" fontId="0" fillId="0" borderId="8" xfId="0" applyNumberFormat="1" applyBorder="1" applyAlignment="1" applyProtection="1">
      <alignment horizontal="right"/>
    </xf>
    <xf numFmtId="0" fontId="46" fillId="3" borderId="12" xfId="0" applyFont="1" applyFill="1" applyBorder="1" applyProtection="1"/>
    <xf numFmtId="6" fontId="0" fillId="0" borderId="11" xfId="0" applyNumberFormat="1" applyBorder="1" applyAlignment="1" applyProtection="1">
      <alignment horizontal="right"/>
    </xf>
    <xf numFmtId="166" fontId="0" fillId="0" borderId="12" xfId="0" applyNumberFormat="1" applyBorder="1" applyProtection="1"/>
    <xf numFmtId="0" fontId="37" fillId="3" borderId="14" xfId="0" applyFont="1" applyFill="1" applyBorder="1" applyAlignment="1" applyProtection="1">
      <alignment horizontal="center"/>
    </xf>
    <xf numFmtId="166" fontId="0" fillId="0" borderId="10" xfId="0" applyNumberFormat="1" applyBorder="1"/>
    <xf numFmtId="0" fontId="59" fillId="0" borderId="0" xfId="2" applyFont="1" applyFill="1" applyBorder="1"/>
    <xf numFmtId="0" fontId="24" fillId="0" borderId="0" xfId="0" applyFont="1" applyAlignment="1" applyProtection="1">
      <alignment vertical="top" wrapText="1"/>
    </xf>
    <xf numFmtId="166" fontId="61" fillId="8" borderId="0" xfId="2" applyNumberFormat="1" applyFont="1" applyFill="1" applyBorder="1"/>
    <xf numFmtId="14" fontId="0" fillId="6" borderId="1" xfId="0" applyNumberFormat="1" applyFont="1" applyFill="1" applyBorder="1" applyAlignment="1" applyProtection="1">
      <alignment horizontal="center"/>
      <protection locked="0"/>
    </xf>
    <xf numFmtId="0" fontId="0" fillId="0" borderId="0" xfId="0" applyFill="1" applyBorder="1" applyAlignment="1" applyProtection="1">
      <alignment vertical="top" wrapText="1"/>
      <protection locked="0"/>
    </xf>
    <xf numFmtId="0" fontId="62" fillId="3" borderId="14" xfId="0" applyFont="1" applyFill="1" applyBorder="1"/>
    <xf numFmtId="6" fontId="63" fillId="0" borderId="6" xfId="2" applyNumberFormat="1" applyFont="1" applyFill="1" applyBorder="1" applyAlignment="1"/>
    <xf numFmtId="6" fontId="63" fillId="0" borderId="6" xfId="2" applyNumberFormat="1" applyFont="1" applyFill="1" applyBorder="1"/>
    <xf numFmtId="165" fontId="0" fillId="7" borderId="10" xfId="0" applyNumberFormat="1" applyFill="1" applyBorder="1" applyProtection="1"/>
    <xf numFmtId="165" fontId="0" fillId="7" borderId="11" xfId="0" applyNumberFormat="1" applyFill="1" applyBorder="1" applyProtection="1"/>
    <xf numFmtId="6" fontId="63" fillId="7" borderId="6" xfId="2" applyNumberFormat="1" applyFont="1" applyFill="1" applyBorder="1"/>
    <xf numFmtId="6" fontId="63" fillId="7" borderId="7" xfId="2" applyNumberFormat="1" applyFont="1" applyFill="1" applyBorder="1"/>
    <xf numFmtId="0" fontId="53" fillId="0" borderId="0" xfId="0" applyFont="1" applyAlignment="1" applyProtection="1">
      <alignment horizontal="center"/>
    </xf>
    <xf numFmtId="0" fontId="23" fillId="0" borderId="0" xfId="0" applyFont="1" applyAlignment="1" applyProtection="1">
      <alignment horizontal="center"/>
    </xf>
    <xf numFmtId="0" fontId="36" fillId="0" borderId="0" xfId="0" applyFont="1" applyAlignment="1" applyProtection="1">
      <alignment horizontal="center"/>
    </xf>
    <xf numFmtId="0" fontId="24" fillId="0" borderId="0" xfId="0" applyFont="1" applyAlignment="1" applyProtection="1">
      <alignment vertical="top" wrapText="1"/>
    </xf>
    <xf numFmtId="0" fontId="0" fillId="6" borderId="1" xfId="0" applyFill="1" applyBorder="1" applyAlignment="1" applyProtection="1">
      <alignment vertical="center"/>
      <protection locked="0"/>
    </xf>
    <xf numFmtId="1" fontId="54" fillId="6" borderId="1" xfId="0" applyNumberFormat="1" applyFont="1" applyFill="1" applyBorder="1" applyAlignment="1" applyProtection="1">
      <alignment horizontal="left" vertical="center"/>
      <protection locked="0"/>
    </xf>
    <xf numFmtId="164" fontId="0" fillId="6" borderId="24" xfId="0" applyNumberFormat="1" applyFill="1" applyBorder="1" applyAlignment="1" applyProtection="1">
      <alignment horizontal="center" vertical="center"/>
      <protection locked="0"/>
    </xf>
    <xf numFmtId="0" fontId="46" fillId="0" borderId="3"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3" xfId="0" applyFont="1" applyBorder="1" applyAlignment="1" applyProtection="1">
      <alignment horizontal="center" vertical="center"/>
    </xf>
    <xf numFmtId="0" fontId="33" fillId="0" borderId="55" xfId="0" applyFont="1" applyBorder="1" applyAlignment="1" applyProtection="1">
      <alignment vertical="center"/>
    </xf>
    <xf numFmtId="0" fontId="33" fillId="0" borderId="56" xfId="0" applyFont="1" applyBorder="1" applyAlignment="1" applyProtection="1">
      <alignment vertical="center"/>
    </xf>
    <xf numFmtId="0" fontId="1" fillId="0" borderId="38" xfId="0" applyFont="1" applyBorder="1" applyProtection="1"/>
    <xf numFmtId="0" fontId="24" fillId="0" borderId="39" xfId="0" applyFont="1" applyBorder="1" applyProtection="1"/>
    <xf numFmtId="0" fontId="24" fillId="0" borderId="40" xfId="0" applyFont="1" applyBorder="1" applyProtection="1"/>
    <xf numFmtId="0" fontId="20" fillId="0" borderId="0" xfId="1" applyAlignment="1" applyProtection="1">
      <alignment horizontal="center"/>
    </xf>
    <xf numFmtId="0" fontId="52" fillId="0" borderId="38" xfId="0" applyFont="1" applyBorder="1" applyAlignment="1" applyProtection="1">
      <alignment horizontal="right" vertical="center"/>
    </xf>
    <xf numFmtId="0" fontId="52" fillId="0" borderId="40" xfId="0" applyFont="1" applyBorder="1" applyAlignment="1" applyProtection="1">
      <alignment horizontal="right" vertical="center"/>
    </xf>
    <xf numFmtId="0" fontId="48" fillId="2" borderId="3" xfId="0" applyFont="1" applyFill="1" applyBorder="1" applyAlignment="1" applyProtection="1">
      <alignment horizontal="center" vertical="center"/>
    </xf>
    <xf numFmtId="0" fontId="24" fillId="0" borderId="40" xfId="0" applyFont="1" applyBorder="1" applyAlignment="1" applyProtection="1">
      <alignment vertical="top" wrapText="1"/>
    </xf>
    <xf numFmtId="0" fontId="24" fillId="0" borderId="26" xfId="0" applyFont="1" applyBorder="1" applyAlignment="1" applyProtection="1">
      <alignment vertical="top" wrapText="1"/>
    </xf>
    <xf numFmtId="0" fontId="24" fillId="0" borderId="0" xfId="0" applyFont="1" applyBorder="1" applyAlignment="1" applyProtection="1">
      <alignment vertical="top" wrapText="1"/>
    </xf>
    <xf numFmtId="0" fontId="24" fillId="0" borderId="38" xfId="0" applyFont="1" applyBorder="1" applyProtection="1"/>
    <xf numFmtId="0" fontId="24" fillId="0" borderId="0" xfId="0" applyFont="1" applyFill="1" applyBorder="1" applyAlignment="1" applyProtection="1">
      <alignment vertical="top" wrapText="1"/>
    </xf>
    <xf numFmtId="0" fontId="19" fillId="2" borderId="0" xfId="0" applyFont="1" applyFill="1" applyAlignment="1" applyProtection="1">
      <alignment horizontal="center"/>
    </xf>
    <xf numFmtId="0" fontId="24" fillId="0" borderId="0" xfId="0" applyFont="1" applyBorder="1" applyAlignment="1" applyProtection="1">
      <alignment wrapText="1"/>
    </xf>
    <xf numFmtId="0" fontId="21" fillId="3" borderId="13" xfId="0" applyFont="1" applyFill="1" applyBorder="1" applyAlignment="1" applyProtection="1">
      <alignment horizontal="center"/>
    </xf>
    <xf numFmtId="0" fontId="21" fillId="3" borderId="3" xfId="0" applyFont="1" applyFill="1" applyBorder="1" applyAlignment="1" applyProtection="1">
      <alignment horizontal="center"/>
    </xf>
    <xf numFmtId="0" fontId="0" fillId="6" borderId="1" xfId="0" applyFill="1" applyBorder="1" applyAlignment="1" applyProtection="1">
      <alignment horizontal="left"/>
      <protection locked="0"/>
    </xf>
    <xf numFmtId="0" fontId="0" fillId="6" borderId="1" xfId="0" applyFont="1" applyFill="1" applyBorder="1" applyAlignment="1" applyProtection="1">
      <alignment horizontal="left"/>
      <protection locked="0"/>
    </xf>
    <xf numFmtId="0" fontId="24" fillId="0" borderId="0" xfId="0" applyFont="1" applyFill="1" applyBorder="1" applyAlignment="1" applyProtection="1">
      <alignment horizontal="left" vertical="top" wrapText="1"/>
    </xf>
    <xf numFmtId="0" fontId="0" fillId="6" borderId="1" xfId="0" applyFill="1" applyBorder="1" applyAlignment="1" applyProtection="1">
      <alignment horizontal="center"/>
      <protection locked="0"/>
    </xf>
    <xf numFmtId="0" fontId="20" fillId="0" borderId="0" xfId="1" applyAlignment="1" applyProtection="1">
      <alignment horizontal="left"/>
      <protection locked="0"/>
    </xf>
    <xf numFmtId="0" fontId="0" fillId="6" borderId="13" xfId="0" applyFill="1" applyBorder="1" applyAlignment="1" applyProtection="1">
      <alignment horizontal="center" vertical="top" wrapText="1"/>
      <protection locked="0"/>
    </xf>
    <xf numFmtId="0" fontId="0" fillId="6" borderId="3" xfId="0" applyFill="1" applyBorder="1" applyAlignment="1" applyProtection="1">
      <alignment horizontal="center" vertical="top" wrapText="1"/>
      <protection locked="0"/>
    </xf>
    <xf numFmtId="0" fontId="0" fillId="6" borderId="8" xfId="0" applyFill="1" applyBorder="1" applyAlignment="1" applyProtection="1">
      <alignment horizontal="center" vertical="top" wrapText="1"/>
      <protection locked="0"/>
    </xf>
    <xf numFmtId="0" fontId="0" fillId="6" borderId="9" xfId="0" applyFill="1" applyBorder="1" applyAlignment="1" applyProtection="1">
      <alignment horizontal="center" vertical="top" wrapText="1"/>
      <protection locked="0"/>
    </xf>
    <xf numFmtId="0" fontId="0" fillId="6" borderId="0" xfId="0" applyFill="1" applyBorder="1" applyAlignment="1" applyProtection="1">
      <alignment horizontal="center" vertical="top" wrapText="1"/>
      <protection locked="0"/>
    </xf>
    <xf numFmtId="0" fontId="0" fillId="6" borderId="10" xfId="0" applyFill="1" applyBorder="1" applyAlignment="1" applyProtection="1">
      <alignment horizontal="center" vertical="top" wrapText="1"/>
      <protection locked="0"/>
    </xf>
    <xf numFmtId="0" fontId="0" fillId="6" borderId="12" xfId="0" applyFill="1" applyBorder="1" applyAlignment="1" applyProtection="1">
      <alignment horizontal="center" vertical="top" wrapText="1"/>
      <protection locked="0"/>
    </xf>
    <xf numFmtId="0" fontId="0" fillId="6" borderId="1" xfId="0" applyFill="1" applyBorder="1" applyAlignment="1" applyProtection="1">
      <alignment horizontal="center" vertical="top" wrapText="1"/>
      <protection locked="0"/>
    </xf>
    <xf numFmtId="0" fontId="0" fillId="6" borderId="11" xfId="0" applyFill="1" applyBorder="1" applyAlignment="1" applyProtection="1">
      <alignment horizontal="center" vertical="top" wrapText="1"/>
      <protection locked="0"/>
    </xf>
    <xf numFmtId="0" fontId="51" fillId="4" borderId="13" xfId="0" applyFont="1" applyFill="1" applyBorder="1" applyAlignment="1" applyProtection="1">
      <alignment horizontal="center"/>
    </xf>
    <xf numFmtId="0" fontId="51" fillId="4" borderId="3" xfId="0" applyFont="1" applyFill="1" applyBorder="1" applyAlignment="1" applyProtection="1">
      <alignment horizontal="center"/>
    </xf>
    <xf numFmtId="0" fontId="51" fillId="4" borderId="8" xfId="0" applyFont="1" applyFill="1" applyBorder="1" applyAlignment="1" applyProtection="1">
      <alignment horizontal="center"/>
    </xf>
    <xf numFmtId="0" fontId="21" fillId="3" borderId="13" xfId="0" applyFont="1" applyFill="1" applyBorder="1" applyAlignment="1">
      <alignment horizontal="center"/>
    </xf>
    <xf numFmtId="0" fontId="21" fillId="3" borderId="8" xfId="0" applyFont="1" applyFill="1" applyBorder="1" applyAlignment="1">
      <alignment horizontal="center"/>
    </xf>
    <xf numFmtId="0" fontId="31" fillId="6" borderId="26" xfId="0" applyFont="1" applyFill="1" applyBorder="1" applyAlignment="1" applyProtection="1">
      <alignment horizontal="left"/>
      <protection locked="0"/>
    </xf>
    <xf numFmtId="0" fontId="0" fillId="0" borderId="12" xfId="0" applyBorder="1" applyAlignment="1" applyProtection="1">
      <alignment horizontal="center"/>
    </xf>
    <xf numFmtId="0" fontId="0" fillId="0" borderId="1" xfId="0" applyBorder="1" applyAlignment="1" applyProtection="1">
      <alignment horizontal="center"/>
    </xf>
    <xf numFmtId="0" fontId="0" fillId="0" borderId="9" xfId="0" applyBorder="1" applyAlignment="1" applyProtection="1">
      <alignment horizontal="center"/>
    </xf>
    <xf numFmtId="0" fontId="0" fillId="0" borderId="0" xfId="0" applyBorder="1" applyAlignment="1" applyProtection="1">
      <alignment horizontal="center"/>
    </xf>
    <xf numFmtId="0" fontId="31" fillId="6" borderId="37" xfId="0" applyFont="1" applyFill="1" applyBorder="1" applyAlignment="1" applyProtection="1">
      <alignment horizontal="left"/>
      <protection locked="0"/>
    </xf>
    <xf numFmtId="0" fontId="21" fillId="3" borderId="8" xfId="0" applyFont="1" applyFill="1" applyBorder="1" applyAlignment="1" applyProtection="1">
      <alignment horizontal="center"/>
    </xf>
    <xf numFmtId="9" fontId="21" fillId="3" borderId="13" xfId="0" applyNumberFormat="1" applyFont="1" applyFill="1" applyBorder="1" applyAlignment="1" applyProtection="1">
      <alignment horizontal="center"/>
    </xf>
    <xf numFmtId="9" fontId="21" fillId="3" borderId="8" xfId="0" applyNumberFormat="1" applyFont="1" applyFill="1" applyBorder="1" applyAlignment="1" applyProtection="1">
      <alignment horizontal="center"/>
    </xf>
    <xf numFmtId="0" fontId="64" fillId="0" borderId="0" xfId="0" applyFont="1" applyFill="1" applyBorder="1" applyAlignment="1" applyProtection="1">
      <alignment vertical="center"/>
    </xf>
    <xf numFmtId="165" fontId="25" fillId="0" borderId="3" xfId="0" applyNumberFormat="1" applyFont="1" applyFill="1" applyBorder="1" applyAlignment="1" applyProtection="1">
      <alignment horizontal="right" vertical="center"/>
      <protection locked="0"/>
    </xf>
    <xf numFmtId="165" fontId="18" fillId="0" borderId="0" xfId="0" applyNumberFormat="1" applyFont="1" applyBorder="1" applyAlignment="1" applyProtection="1">
      <alignment vertical="center"/>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523875</xdr:colOff>
          <xdr:row>60</xdr:row>
          <xdr:rowOff>0</xdr:rowOff>
        </xdr:from>
        <xdr:to>
          <xdr:col>0</xdr:col>
          <xdr:colOff>1000125</xdr:colOff>
          <xdr:row>61</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200025</xdr:colOff>
          <xdr:row>59</xdr:row>
          <xdr:rowOff>171450</xdr:rowOff>
        </xdr:from>
        <xdr:to>
          <xdr:col>1</xdr:col>
          <xdr:colOff>514350</xdr:colOff>
          <xdr:row>61</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9525</xdr:colOff>
          <xdr:row>51</xdr:row>
          <xdr:rowOff>0</xdr:rowOff>
        </xdr:from>
        <xdr:to>
          <xdr:col>0</xdr:col>
          <xdr:colOff>485775</xdr:colOff>
          <xdr:row>52</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9525</xdr:colOff>
          <xdr:row>53</xdr:row>
          <xdr:rowOff>171450</xdr:rowOff>
        </xdr:from>
        <xdr:to>
          <xdr:col>0</xdr:col>
          <xdr:colOff>485775</xdr:colOff>
          <xdr:row>55</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238125</xdr:colOff>
          <xdr:row>57</xdr:row>
          <xdr:rowOff>171450</xdr:rowOff>
        </xdr:from>
        <xdr:to>
          <xdr:col>0</xdr:col>
          <xdr:colOff>733425</xdr:colOff>
          <xdr:row>59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238125</xdr:colOff>
          <xdr:row>58</xdr:row>
          <xdr:rowOff>171450</xdr:rowOff>
        </xdr:from>
        <xdr:to>
          <xdr:col>0</xdr:col>
          <xdr:colOff>733425</xdr:colOff>
          <xdr:row>60</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209550</xdr:colOff>
          <xdr:row>14</xdr:row>
          <xdr:rowOff>0</xdr:rowOff>
        </xdr:from>
        <xdr:to>
          <xdr:col>3</xdr:col>
          <xdr:colOff>609600</xdr:colOff>
          <xdr:row>15</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3" Type="http://schemas.openxmlformats.org/officeDocument/2006/relationships/hyperlink" Target="https://www.law.georgetown.edu/admissions-aid/financial-aid/loan-disclosures/" TargetMode="External"/><Relationship Id="rId7" Type="http://schemas.openxmlformats.org/officeDocument/2006/relationships/vmlDrawing" Target="../drawings/vmlDrawing1.vml"/><Relationship Id="rId12" Type="http://schemas.openxmlformats.org/officeDocument/2006/relationships/ctrlProp" Target="../ctrlProps/ctrlProp5.xml"/><Relationship Id="rId2" Type="http://schemas.openxmlformats.org/officeDocument/2006/relationships/hyperlink" Target="http://www.law.georgetown.edu/admissions-financial-aid/office-of-financial-aid/upload/plusplainlanguagedisclosure.pdf" TargetMode="External"/><Relationship Id="rId1" Type="http://schemas.openxmlformats.org/officeDocument/2006/relationships/hyperlink" Target="http://www.law.georgetown.edu/admissions-financial-aid/office-of-financial-aid/loader.cfm?csModule=security/getfile&amp;pageid=61621" TargetMode="External"/><Relationship Id="rId6" Type="http://schemas.openxmlformats.org/officeDocument/2006/relationships/drawing" Target="../drawings/drawing1.xml"/><Relationship Id="rId11" Type="http://schemas.openxmlformats.org/officeDocument/2006/relationships/ctrlProp" Target="../ctrlProps/ctrlProp4.xml"/><Relationship Id="rId5" Type="http://schemas.openxmlformats.org/officeDocument/2006/relationships/printerSettings" Target="../printerSettings/printerSettings1.bin"/><Relationship Id="rId15" Type="http://schemas.openxmlformats.org/officeDocument/2006/relationships/comments" Target="../comments1.xml"/><Relationship Id="rId10" Type="http://schemas.openxmlformats.org/officeDocument/2006/relationships/ctrlProp" Target="../ctrlProps/ctrlProp3.xml"/><Relationship Id="rId4" Type="http://schemas.openxmlformats.org/officeDocument/2006/relationships/hyperlink" Target="https://www.accesslex.org/tools-and-resources/student-loan-calculator" TargetMode="External"/><Relationship Id="rId9" Type="http://schemas.openxmlformats.org/officeDocument/2006/relationships/ctrlProp" Target="../ctrlProps/ctrlProp2.xml"/><Relationship Id="rId1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00"/>
  <sheetViews>
    <sheetView showGridLines="0" showRowColHeaders="0" tabSelected="1" zoomScaleNormal="100" workbookViewId="0">
      <selection activeCell="B38" sqref="B38"/>
    </sheetView>
  </sheetViews>
  <sheetFormatPr defaultRowHeight="15" x14ac:dyDescent="0.25"/>
  <cols>
    <col min="1" max="1" width="18.5703125" customWidth="1"/>
    <col min="2" max="3" width="9.7109375" customWidth="1"/>
    <col min="4" max="4" width="10" customWidth="1"/>
    <col min="5" max="5" width="10.5703125" customWidth="1"/>
    <col min="6" max="6" width="10.7109375" customWidth="1"/>
    <col min="7" max="7" width="10.85546875" customWidth="1"/>
    <col min="8" max="8" width="10.7109375" bestFit="1" customWidth="1"/>
    <col min="9" max="10" width="9.140625" hidden="1" customWidth="1"/>
    <col min="11" max="11" width="10.85546875" hidden="1" customWidth="1"/>
    <col min="12" max="12" width="10.7109375" hidden="1" customWidth="1"/>
  </cols>
  <sheetData>
    <row r="1" spans="1:10" ht="19.5" customHeight="1" x14ac:dyDescent="0.4">
      <c r="A1" s="263" t="s">
        <v>0</v>
      </c>
      <c r="B1" s="263"/>
      <c r="C1" s="263"/>
      <c r="D1" s="263"/>
      <c r="E1" s="263"/>
      <c r="F1" s="263"/>
      <c r="G1" s="263"/>
      <c r="H1" s="263"/>
      <c r="I1" s="1"/>
      <c r="J1" s="1"/>
    </row>
    <row r="2" spans="1:10" ht="13.5" customHeight="1" x14ac:dyDescent="0.3">
      <c r="A2" s="264" t="s">
        <v>1</v>
      </c>
      <c r="B2" s="264"/>
      <c r="C2" s="264"/>
      <c r="D2" s="264"/>
      <c r="E2" s="264"/>
      <c r="F2" s="264"/>
      <c r="G2" s="264"/>
      <c r="H2" s="264"/>
      <c r="I2" s="2"/>
      <c r="J2" s="2"/>
    </row>
    <row r="3" spans="1:10" x14ac:dyDescent="0.25">
      <c r="A3" s="265" t="s">
        <v>160</v>
      </c>
      <c r="B3" s="265"/>
      <c r="C3" s="265"/>
      <c r="D3" s="265"/>
      <c r="E3" s="265"/>
      <c r="F3" s="265"/>
      <c r="G3" s="265"/>
      <c r="H3" s="265"/>
    </row>
    <row r="4" spans="1:10" ht="6.75" customHeight="1" x14ac:dyDescent="0.25">
      <c r="A4" s="93"/>
      <c r="B4" s="93"/>
      <c r="C4" s="93"/>
      <c r="D4" s="93"/>
      <c r="E4" s="93"/>
      <c r="F4" s="93"/>
      <c r="G4" s="93"/>
      <c r="H4" s="93"/>
    </row>
    <row r="5" spans="1:10" x14ac:dyDescent="0.25">
      <c r="A5" s="266" t="s">
        <v>154</v>
      </c>
      <c r="B5" s="266"/>
      <c r="C5" s="266"/>
      <c r="D5" s="266"/>
      <c r="E5" s="266"/>
      <c r="F5" s="266"/>
      <c r="G5" s="266"/>
      <c r="H5" s="266"/>
    </row>
    <row r="6" spans="1:10" x14ac:dyDescent="0.25">
      <c r="A6" s="266"/>
      <c r="B6" s="266"/>
      <c r="C6" s="266"/>
      <c r="D6" s="266"/>
      <c r="E6" s="266"/>
      <c r="F6" s="266"/>
      <c r="G6" s="266"/>
      <c r="H6" s="266"/>
    </row>
    <row r="7" spans="1:10" x14ac:dyDescent="0.25">
      <c r="A7" s="266"/>
      <c r="B7" s="266"/>
      <c r="C7" s="266"/>
      <c r="D7" s="266"/>
      <c r="E7" s="266"/>
      <c r="F7" s="266"/>
      <c r="G7" s="266"/>
      <c r="H7" s="266"/>
    </row>
    <row r="8" spans="1:10" ht="24" customHeight="1" x14ac:dyDescent="0.25">
      <c r="A8" s="266"/>
      <c r="B8" s="266"/>
      <c r="C8" s="266"/>
      <c r="D8" s="266"/>
      <c r="E8" s="266"/>
      <c r="F8" s="266"/>
      <c r="G8" s="266"/>
      <c r="H8" s="266"/>
    </row>
    <row r="9" spans="1:10" ht="9" customHeight="1" x14ac:dyDescent="0.25">
      <c r="A9" s="202"/>
      <c r="B9" s="202"/>
      <c r="C9" s="202"/>
      <c r="D9" s="202"/>
      <c r="E9" s="202"/>
      <c r="F9" s="202"/>
      <c r="G9" s="202"/>
      <c r="H9" s="202"/>
    </row>
    <row r="10" spans="1:10" ht="15.75" x14ac:dyDescent="0.25">
      <c r="A10" s="129" t="s">
        <v>2</v>
      </c>
      <c r="B10" s="267"/>
      <c r="C10" s="267"/>
      <c r="D10" s="267"/>
      <c r="E10" s="129" t="s">
        <v>152</v>
      </c>
      <c r="F10" s="128"/>
      <c r="G10" s="268"/>
      <c r="H10" s="268"/>
    </row>
    <row r="11" spans="1:10" x14ac:dyDescent="0.25">
      <c r="A11" s="129" t="s">
        <v>3</v>
      </c>
      <c r="B11" s="269"/>
      <c r="C11" s="269"/>
      <c r="D11" s="269"/>
      <c r="E11" s="129" t="s">
        <v>4</v>
      </c>
      <c r="F11" s="130"/>
      <c r="G11" s="131" t="s">
        <v>127</v>
      </c>
      <c r="H11" s="132"/>
    </row>
    <row r="12" spans="1:10" x14ac:dyDescent="0.25">
      <c r="A12" s="133" t="s">
        <v>5</v>
      </c>
      <c r="B12" s="134" t="s">
        <v>6</v>
      </c>
      <c r="C12" s="270" t="s">
        <v>138</v>
      </c>
      <c r="D12" s="270"/>
      <c r="E12" s="136" t="s">
        <v>7</v>
      </c>
      <c r="F12" s="134">
        <v>12</v>
      </c>
      <c r="G12" s="137">
        <v>12</v>
      </c>
      <c r="H12" s="128"/>
      <c r="J12" s="6"/>
    </row>
    <row r="13" spans="1:10" ht="9.75" customHeight="1" thickBot="1" x14ac:dyDescent="0.3">
      <c r="A13" s="128"/>
      <c r="B13" s="128"/>
      <c r="C13" s="128"/>
      <c r="D13" s="138"/>
      <c r="E13" s="128"/>
      <c r="F13" s="135" t="s">
        <v>8</v>
      </c>
      <c r="G13" s="159" t="s">
        <v>9</v>
      </c>
      <c r="H13" s="128"/>
    </row>
    <row r="14" spans="1:10" ht="16.5" thickTop="1" thickBot="1" x14ac:dyDescent="0.3">
      <c r="A14" s="114" t="s">
        <v>10</v>
      </c>
      <c r="B14" s="139"/>
      <c r="C14" s="95" t="s">
        <v>120</v>
      </c>
      <c r="D14" s="199" t="s">
        <v>128</v>
      </c>
      <c r="F14" s="146"/>
      <c r="G14" s="146"/>
      <c r="H14" s="140"/>
    </row>
    <row r="15" spans="1:10" ht="15.75" thickTop="1" x14ac:dyDescent="0.25">
      <c r="A15" s="141"/>
      <c r="B15" s="142"/>
      <c r="C15" s="143"/>
      <c r="D15" s="183" t="s">
        <v>106</v>
      </c>
      <c r="F15" s="128"/>
      <c r="G15" s="128"/>
      <c r="H15" s="128"/>
    </row>
    <row r="16" spans="1:10" x14ac:dyDescent="0.25">
      <c r="A16" s="107" t="s">
        <v>14</v>
      </c>
      <c r="B16" s="102"/>
      <c r="C16" s="103">
        <f>C111</f>
        <v>4250</v>
      </c>
      <c r="D16" s="3"/>
      <c r="E16" s="271" t="s">
        <v>11</v>
      </c>
      <c r="F16" s="272"/>
      <c r="G16" s="272"/>
      <c r="H16" s="273"/>
      <c r="J16" s="9"/>
    </row>
    <row r="17" spans="1:13" x14ac:dyDescent="0.25">
      <c r="A17" s="107" t="s">
        <v>16</v>
      </c>
      <c r="B17" s="102"/>
      <c r="C17" s="103">
        <f>IF(C14=A103,E103,IF(C14=A104,E104,IF(C14=A105,E105,IF(C14=A106,E106,IF(C14=A107,E107,IF(C14=A108,E108))))))</f>
        <v>1499</v>
      </c>
      <c r="D17" s="3"/>
      <c r="E17" s="115" t="s">
        <v>12</v>
      </c>
      <c r="F17" s="116"/>
      <c r="G17" s="117"/>
      <c r="H17" s="118" t="s">
        <v>13</v>
      </c>
    </row>
    <row r="18" spans="1:13" x14ac:dyDescent="0.25">
      <c r="A18" s="108" t="s">
        <v>17</v>
      </c>
      <c r="B18" s="102"/>
      <c r="C18" s="103">
        <f>IF(C14=A103,F103,IF(C14=A104,F104,IF(C14=A105,F105,IF(C14=A106,F106,IF(C14=A107,F107,IF(C14=A108,F108))))))</f>
        <v>900</v>
      </c>
      <c r="D18" s="3"/>
      <c r="E18" s="115" t="s">
        <v>15</v>
      </c>
      <c r="F18" s="119"/>
      <c r="G18" s="119"/>
      <c r="H18" s="118" t="s">
        <v>13</v>
      </c>
      <c r="K18" s="6"/>
      <c r="M18" s="9"/>
    </row>
    <row r="19" spans="1:13" x14ac:dyDescent="0.25">
      <c r="A19" s="107" t="s">
        <v>18</v>
      </c>
      <c r="B19" s="104" t="s">
        <v>155</v>
      </c>
      <c r="C19" s="103">
        <f>F126*9</f>
        <v>2250</v>
      </c>
      <c r="D19" s="3"/>
      <c r="E19" s="115" t="s">
        <v>104</v>
      </c>
      <c r="F19" s="117"/>
      <c r="G19" s="117"/>
      <c r="H19" s="118" t="s">
        <v>13</v>
      </c>
    </row>
    <row r="20" spans="1:13" x14ac:dyDescent="0.25">
      <c r="A20" s="107" t="s">
        <v>20</v>
      </c>
      <c r="B20" s="104" t="str">
        <f>IF(C14=A103,H107,IF(C14=A104,H107,IF(C14=A105,H108,IF(C14=A106,H107,IF(C14=A107,H107,IF(C14=A108,H108))))))</f>
        <v>$1,780/mo</v>
      </c>
      <c r="C20" s="103">
        <f>G127</f>
        <v>16020</v>
      </c>
      <c r="E20" s="172" t="s">
        <v>103</v>
      </c>
      <c r="H20" s="174"/>
      <c r="I20" s="70"/>
    </row>
    <row r="21" spans="1:13" x14ac:dyDescent="0.25">
      <c r="A21" s="107" t="s">
        <v>21</v>
      </c>
      <c r="B21" s="104" t="s">
        <v>156</v>
      </c>
      <c r="C21" s="103">
        <f>F128*9</f>
        <v>4185</v>
      </c>
      <c r="D21" s="3"/>
      <c r="E21" s="115" t="s">
        <v>98</v>
      </c>
      <c r="F21" s="120"/>
      <c r="G21" s="116"/>
      <c r="H21" s="121" t="s">
        <v>13</v>
      </c>
    </row>
    <row r="22" spans="1:13" x14ac:dyDescent="0.25">
      <c r="A22" s="107" t="s">
        <v>22</v>
      </c>
      <c r="B22" s="104" t="s">
        <v>157</v>
      </c>
      <c r="C22" s="103">
        <f>IF(C14=A103,M103,IF(C14=A104,M104,IF(C14=A105,M105,IF(C14=A106,M106,IF(C14=A107,M107,IF(C14=A108,M108))))))</f>
        <v>2655</v>
      </c>
      <c r="D22" s="3"/>
      <c r="E22" s="122" t="s">
        <v>19</v>
      </c>
      <c r="F22" s="123"/>
      <c r="G22" s="124"/>
      <c r="H22" s="125">
        <v>0</v>
      </c>
    </row>
    <row r="23" spans="1:13" ht="15.75" thickBot="1" x14ac:dyDescent="0.3">
      <c r="A23" s="109" t="s">
        <v>23</v>
      </c>
      <c r="B23" s="105" t="s">
        <v>158</v>
      </c>
      <c r="C23" s="106">
        <f>F130*9</f>
        <v>3645</v>
      </c>
      <c r="D23" s="3"/>
      <c r="E23" s="126"/>
      <c r="F23" s="127"/>
      <c r="G23" s="126"/>
      <c r="H23" s="321"/>
      <c r="I23" s="12"/>
    </row>
    <row r="24" spans="1:13" ht="15.75" thickTop="1" x14ac:dyDescent="0.25">
      <c r="A24" s="110" t="s">
        <v>24</v>
      </c>
      <c r="B24" s="111"/>
      <c r="C24" s="99">
        <f>SUM(C16:C23)</f>
        <v>35404</v>
      </c>
      <c r="D24" s="3"/>
      <c r="E24" s="320" t="s">
        <v>161</v>
      </c>
      <c r="F24" s="128"/>
      <c r="G24" s="128"/>
      <c r="H24" s="322">
        <f>IF(J25&gt;0,J25,IF(J25=0,J24))</f>
        <v>0</v>
      </c>
      <c r="J24" s="97">
        <f>IF(H19=H105,H141+E62+B39,IF(H19=H104,F141+E62+B39))/D123</f>
        <v>0</v>
      </c>
      <c r="K24" s="195" t="s">
        <v>122</v>
      </c>
    </row>
    <row r="25" spans="1:13" ht="15.75" thickBot="1" x14ac:dyDescent="0.3">
      <c r="A25" s="112" t="s">
        <v>25</v>
      </c>
      <c r="B25" s="113"/>
      <c r="C25" s="100">
        <f>IF(C14=A106,((F12+G12)*D106),IF(C14=A107,((F12+G12)*D107),IF(C14=A108,((F12+G12)*D108),IF(C14=A104,C104,IF(C14=A103,C103,IF(C14=A105,C105))))))</f>
        <v>83576</v>
      </c>
      <c r="D25" s="3"/>
      <c r="E25" s="126" t="s">
        <v>149</v>
      </c>
      <c r="F25" s="127"/>
      <c r="G25" s="126"/>
      <c r="H25" s="98">
        <f>H24+C26</f>
        <v>118980</v>
      </c>
      <c r="I25" s="12"/>
      <c r="J25" s="194">
        <f>IF(E59&gt;0,E59)/D123</f>
        <v>0</v>
      </c>
      <c r="K25" s="196" t="s">
        <v>121</v>
      </c>
    </row>
    <row r="26" spans="1:13" ht="16.5" thickTop="1" thickBot="1" x14ac:dyDescent="0.3">
      <c r="A26" s="274" t="s">
        <v>27</v>
      </c>
      <c r="B26" s="275"/>
      <c r="C26" s="101">
        <f>SUM(C24:C25)</f>
        <v>118980</v>
      </c>
      <c r="D26" s="3"/>
      <c r="E26" s="126" t="s">
        <v>133</v>
      </c>
      <c r="F26" s="127"/>
      <c r="G26" s="279" t="s">
        <v>26</v>
      </c>
      <c r="H26" s="279"/>
    </row>
    <row r="27" spans="1:13" ht="11.25" customHeight="1" thickTop="1" x14ac:dyDescent="0.25">
      <c r="A27" s="3"/>
      <c r="B27" s="3"/>
      <c r="C27" s="3"/>
      <c r="D27" s="3"/>
      <c r="E27" s="3"/>
      <c r="F27" s="3"/>
      <c r="G27" s="3"/>
      <c r="H27" s="3"/>
    </row>
    <row r="28" spans="1:13" x14ac:dyDescent="0.25">
      <c r="A28" s="265" t="s">
        <v>28</v>
      </c>
      <c r="B28" s="265"/>
      <c r="C28" s="265"/>
      <c r="D28" s="265"/>
      <c r="E28" s="265"/>
      <c r="F28" s="265"/>
      <c r="G28" s="265"/>
      <c r="H28" s="265"/>
    </row>
    <row r="29" spans="1:13" x14ac:dyDescent="0.25">
      <c r="A29" s="287" t="s">
        <v>29</v>
      </c>
      <c r="B29" s="287"/>
      <c r="C29" s="287"/>
      <c r="D29" s="287"/>
      <c r="E29" s="287"/>
      <c r="F29" s="287"/>
      <c r="G29" s="287"/>
      <c r="H29" s="287"/>
    </row>
    <row r="30" spans="1:13" x14ac:dyDescent="0.25">
      <c r="A30" s="287"/>
      <c r="B30" s="287"/>
      <c r="C30" s="287"/>
      <c r="D30" s="287"/>
      <c r="E30" s="287"/>
      <c r="F30" s="287"/>
      <c r="G30" s="287"/>
      <c r="H30" s="287"/>
    </row>
    <row r="31" spans="1:13" x14ac:dyDescent="0.25">
      <c r="A31" s="287"/>
      <c r="B31" s="287"/>
      <c r="C31" s="287"/>
      <c r="D31" s="287"/>
      <c r="E31" s="287"/>
      <c r="F31" s="287"/>
      <c r="G31" s="287"/>
      <c r="H31" s="287"/>
    </row>
    <row r="32" spans="1:13" x14ac:dyDescent="0.25">
      <c r="A32" s="13"/>
      <c r="B32" s="14" t="s">
        <v>30</v>
      </c>
      <c r="C32" s="13"/>
      <c r="D32" s="288" t="s">
        <v>31</v>
      </c>
      <c r="E32" s="288"/>
      <c r="F32" s="288"/>
      <c r="G32" s="288"/>
      <c r="H32" s="288"/>
    </row>
    <row r="33" spans="1:18" x14ac:dyDescent="0.25">
      <c r="A33" s="144" t="s">
        <v>32</v>
      </c>
      <c r="B33" s="145">
        <v>0</v>
      </c>
      <c r="C33" s="193" t="s">
        <v>33</v>
      </c>
      <c r="D33" s="276" t="s">
        <v>150</v>
      </c>
      <c r="E33" s="277"/>
      <c r="F33" s="277"/>
      <c r="G33" s="277"/>
      <c r="H33" s="278"/>
    </row>
    <row r="34" spans="1:18" x14ac:dyDescent="0.25">
      <c r="A34" s="280" t="s">
        <v>108</v>
      </c>
      <c r="B34" s="281"/>
      <c r="C34" s="200" t="s">
        <v>13</v>
      </c>
      <c r="D34" s="253">
        <f>IF(C34=G105,E111-C22,0)</f>
        <v>0</v>
      </c>
      <c r="E34" s="218"/>
      <c r="F34" s="241"/>
      <c r="G34" s="218"/>
      <c r="H34" s="219"/>
    </row>
    <row r="35" spans="1:18" x14ac:dyDescent="0.25">
      <c r="A35" s="280" t="s">
        <v>109</v>
      </c>
      <c r="B35" s="281"/>
      <c r="C35" s="200" t="s">
        <v>13</v>
      </c>
      <c r="D35" s="253">
        <f>IF(C35=G105,E111-C19,0)</f>
        <v>0</v>
      </c>
      <c r="E35" s="220"/>
      <c r="F35" s="242"/>
      <c r="G35" s="242"/>
      <c r="H35" s="221"/>
    </row>
    <row r="36" spans="1:18" x14ac:dyDescent="0.25">
      <c r="A36" s="144" t="s">
        <v>34</v>
      </c>
      <c r="B36" s="145">
        <v>0</v>
      </c>
      <c r="C36" s="193" t="s">
        <v>35</v>
      </c>
      <c r="D36" s="276" t="s">
        <v>125</v>
      </c>
      <c r="E36" s="277"/>
      <c r="F36" s="277"/>
      <c r="G36" s="277"/>
      <c r="H36" s="278"/>
    </row>
    <row r="37" spans="1:18" x14ac:dyDescent="0.25">
      <c r="A37" s="144" t="s">
        <v>36</v>
      </c>
      <c r="B37" s="145">
        <v>0</v>
      </c>
      <c r="C37" s="193" t="s">
        <v>35</v>
      </c>
      <c r="D37" s="276" t="s">
        <v>126</v>
      </c>
      <c r="E37" s="277"/>
      <c r="F37" s="277"/>
      <c r="G37" s="277"/>
      <c r="H37" s="278"/>
    </row>
    <row r="38" spans="1:18" x14ac:dyDescent="0.25">
      <c r="A38" s="144" t="s">
        <v>107</v>
      </c>
      <c r="B38" s="145">
        <v>0</v>
      </c>
      <c r="C38" s="193" t="s">
        <v>35</v>
      </c>
      <c r="D38" s="286" t="s">
        <v>37</v>
      </c>
      <c r="E38" s="277"/>
      <c r="F38" s="277"/>
      <c r="G38" s="277"/>
      <c r="H38" s="278"/>
    </row>
    <row r="39" spans="1:18" x14ac:dyDescent="0.25">
      <c r="A39" s="146"/>
      <c r="B39" s="147"/>
      <c r="C39" s="148"/>
      <c r="D39" s="283" t="s">
        <v>38</v>
      </c>
      <c r="E39" s="284"/>
      <c r="F39" s="284"/>
      <c r="G39" s="284"/>
      <c r="H39" s="284"/>
    </row>
    <row r="40" spans="1:18" x14ac:dyDescent="0.25">
      <c r="A40" s="15"/>
      <c r="B40" s="15"/>
      <c r="C40" s="16"/>
      <c r="D40" s="283"/>
      <c r="E40" s="284"/>
      <c r="F40" s="284"/>
      <c r="G40" s="284"/>
      <c r="H40" s="284"/>
    </row>
    <row r="41" spans="1:18" x14ac:dyDescent="0.25">
      <c r="A41" s="285" t="s">
        <v>151</v>
      </c>
      <c r="B41" s="285"/>
      <c r="C41" s="285"/>
      <c r="D41" s="285"/>
      <c r="E41" s="285"/>
      <c r="F41" s="285"/>
      <c r="G41" s="285"/>
      <c r="H41" s="285"/>
    </row>
    <row r="42" spans="1:18" x14ac:dyDescent="0.25">
      <c r="A42" s="285"/>
      <c r="B42" s="285"/>
      <c r="C42" s="285"/>
      <c r="D42" s="285"/>
      <c r="E42" s="285"/>
      <c r="F42" s="285"/>
      <c r="G42" s="285"/>
      <c r="H42" s="285"/>
    </row>
    <row r="43" spans="1:18" x14ac:dyDescent="0.25">
      <c r="A43" s="285"/>
      <c r="B43" s="285"/>
      <c r="C43" s="285"/>
      <c r="D43" s="285"/>
      <c r="E43" s="285"/>
      <c r="F43" s="285"/>
      <c r="G43" s="285"/>
      <c r="H43" s="285"/>
    </row>
    <row r="44" spans="1:18" x14ac:dyDescent="0.25">
      <c r="A44" s="266" t="s">
        <v>39</v>
      </c>
      <c r="B44" s="266"/>
      <c r="C44" s="266"/>
      <c r="D44" s="266"/>
      <c r="E44" s="266"/>
      <c r="F44" s="266"/>
      <c r="G44" s="266"/>
      <c r="H44" s="266"/>
    </row>
    <row r="45" spans="1:18" x14ac:dyDescent="0.25">
      <c r="A45" s="266"/>
      <c r="B45" s="266"/>
      <c r="C45" s="266"/>
      <c r="D45" s="266"/>
      <c r="E45" s="266"/>
      <c r="F45" s="266"/>
      <c r="G45" s="266"/>
      <c r="H45" s="266"/>
    </row>
    <row r="46" spans="1:18" x14ac:dyDescent="0.25">
      <c r="A46" s="94"/>
      <c r="B46" s="8" t="s">
        <v>148</v>
      </c>
      <c r="C46" s="94"/>
      <c r="D46" s="94"/>
      <c r="E46" s="94"/>
      <c r="F46" s="94"/>
      <c r="G46" s="94"/>
      <c r="H46" s="94"/>
      <c r="I46" s="204"/>
      <c r="J46" s="204"/>
      <c r="K46" s="204"/>
      <c r="L46" s="204"/>
      <c r="M46" s="204"/>
      <c r="N46" s="204"/>
      <c r="O46" s="204"/>
      <c r="P46" s="6"/>
      <c r="Q46" s="6"/>
      <c r="R46" s="6"/>
    </row>
    <row r="47" spans="1:18" x14ac:dyDescent="0.25">
      <c r="A47" s="94"/>
      <c r="B47" s="8" t="s">
        <v>124</v>
      </c>
      <c r="C47" s="94"/>
      <c r="D47" s="94"/>
      <c r="E47" s="94"/>
      <c r="F47" s="94"/>
      <c r="G47" s="94"/>
      <c r="H47" s="94"/>
      <c r="I47" s="204"/>
      <c r="J47" s="204"/>
      <c r="K47" s="204"/>
      <c r="L47" s="204"/>
      <c r="M47" s="204"/>
      <c r="N47" s="204"/>
      <c r="O47" s="204"/>
      <c r="P47" s="6"/>
      <c r="Q47" s="6"/>
      <c r="R47" s="6"/>
    </row>
    <row r="48" spans="1:18" x14ac:dyDescent="0.25">
      <c r="A48" s="94"/>
      <c r="B48" s="266" t="s">
        <v>40</v>
      </c>
      <c r="C48" s="266"/>
      <c r="D48" s="266"/>
      <c r="E48" s="266"/>
      <c r="F48" s="266"/>
      <c r="G48" s="266"/>
      <c r="H48" s="266"/>
      <c r="K48" t="s">
        <v>118</v>
      </c>
    </row>
    <row r="49" spans="1:8" x14ac:dyDescent="0.25">
      <c r="A49" s="3"/>
      <c r="B49" s="266"/>
      <c r="C49" s="266"/>
      <c r="D49" s="266"/>
      <c r="E49" s="266"/>
      <c r="F49" s="266"/>
      <c r="G49" s="266"/>
      <c r="H49" s="266"/>
    </row>
    <row r="50" spans="1:8" ht="10.5" customHeight="1" x14ac:dyDescent="0.25">
      <c r="A50" s="3"/>
      <c r="B50" s="252"/>
      <c r="C50" s="252"/>
      <c r="D50" s="252"/>
      <c r="E50" s="252"/>
      <c r="F50" s="252"/>
      <c r="G50" s="252"/>
      <c r="H50" s="252"/>
    </row>
    <row r="51" spans="1:8" x14ac:dyDescent="0.25">
      <c r="A51" s="265" t="s">
        <v>41</v>
      </c>
      <c r="B51" s="265"/>
      <c r="C51" s="265"/>
      <c r="D51" s="265"/>
      <c r="E51" s="265"/>
      <c r="F51" s="265"/>
      <c r="G51" s="265"/>
      <c r="H51" s="265"/>
    </row>
    <row r="52" spans="1:8" x14ac:dyDescent="0.25">
      <c r="A52" s="17" t="s">
        <v>95</v>
      </c>
      <c r="B52" s="15"/>
      <c r="C52" s="15"/>
      <c r="D52" s="15"/>
      <c r="E52" s="3"/>
      <c r="F52" s="3"/>
      <c r="G52" s="3"/>
      <c r="H52" s="3"/>
    </row>
    <row r="53" spans="1:8" x14ac:dyDescent="0.25">
      <c r="A53" s="289" t="s">
        <v>42</v>
      </c>
      <c r="B53" s="289"/>
      <c r="C53" s="289"/>
      <c r="D53" s="289"/>
      <c r="E53" s="289"/>
      <c r="F53" s="289"/>
      <c r="G53" s="289"/>
      <c r="H53" s="289"/>
    </row>
    <row r="54" spans="1:8" x14ac:dyDescent="0.25">
      <c r="A54" s="289"/>
      <c r="B54" s="289"/>
      <c r="C54" s="289"/>
      <c r="D54" s="289"/>
      <c r="E54" s="289"/>
      <c r="F54" s="289"/>
      <c r="G54" s="289"/>
      <c r="H54" s="289"/>
    </row>
    <row r="55" spans="1:8" x14ac:dyDescent="0.25">
      <c r="A55" s="18" t="s">
        <v>96</v>
      </c>
      <c r="B55" s="15"/>
      <c r="C55" s="15"/>
      <c r="D55" s="292"/>
      <c r="E55" s="292"/>
      <c r="F55" s="19" t="s">
        <v>43</v>
      </c>
      <c r="G55" s="20"/>
      <c r="H55" s="21"/>
    </row>
    <row r="56" spans="1:8" x14ac:dyDescent="0.25">
      <c r="A56" s="22" t="s">
        <v>44</v>
      </c>
      <c r="B56" s="4"/>
      <c r="C56" s="4"/>
      <c r="D56" s="4"/>
      <c r="E56" s="4"/>
      <c r="F56" s="23"/>
      <c r="G56" s="24"/>
      <c r="H56" s="25"/>
    </row>
    <row r="57" spans="1:8" ht="6" customHeight="1" x14ac:dyDescent="0.25">
      <c r="A57" s="7"/>
      <c r="B57" s="15"/>
      <c r="C57" s="15"/>
      <c r="D57" s="15"/>
      <c r="E57" s="15"/>
      <c r="F57" s="19"/>
      <c r="G57" s="20"/>
      <c r="H57" s="21"/>
    </row>
    <row r="58" spans="1:8" x14ac:dyDescent="0.25">
      <c r="A58" s="15" t="s">
        <v>45</v>
      </c>
      <c r="B58" s="15"/>
      <c r="C58" s="15"/>
      <c r="D58" s="15"/>
      <c r="E58" s="15"/>
      <c r="F58" s="19"/>
      <c r="G58" s="20"/>
      <c r="H58" s="21"/>
    </row>
    <row r="59" spans="1:8" x14ac:dyDescent="0.25">
      <c r="A59" s="26" t="s">
        <v>123</v>
      </c>
      <c r="B59" s="15"/>
      <c r="C59" s="15"/>
      <c r="D59" s="15"/>
      <c r="E59" s="201">
        <v>0</v>
      </c>
      <c r="F59" s="19" t="s">
        <v>46</v>
      </c>
      <c r="G59" s="20"/>
      <c r="H59" s="21"/>
    </row>
    <row r="60" spans="1:8" x14ac:dyDescent="0.25">
      <c r="A60" s="15" t="s">
        <v>47</v>
      </c>
      <c r="B60" s="15"/>
      <c r="C60" s="15"/>
      <c r="D60" s="15"/>
      <c r="E60" s="15"/>
      <c r="F60" s="19"/>
      <c r="G60" s="20"/>
      <c r="H60" s="21"/>
    </row>
    <row r="61" spans="1:8" x14ac:dyDescent="0.25">
      <c r="A61" s="20" t="s">
        <v>48</v>
      </c>
      <c r="B61" s="15"/>
      <c r="C61" s="15"/>
      <c r="D61" s="15"/>
      <c r="E61" s="15"/>
      <c r="F61" s="19"/>
      <c r="G61" s="20"/>
      <c r="H61" s="21"/>
    </row>
    <row r="62" spans="1:8" x14ac:dyDescent="0.25">
      <c r="A62" s="20" t="s">
        <v>102</v>
      </c>
      <c r="B62" s="15"/>
      <c r="C62" s="15"/>
      <c r="D62" s="3"/>
      <c r="E62" s="96">
        <v>0</v>
      </c>
      <c r="F62" s="27" t="s">
        <v>101</v>
      </c>
      <c r="G62" s="20"/>
      <c r="H62" s="21"/>
    </row>
    <row r="63" spans="1:8" x14ac:dyDescent="0.25">
      <c r="A63" s="28" t="s">
        <v>49</v>
      </c>
      <c r="B63" s="15"/>
      <c r="C63" s="15"/>
      <c r="D63" s="15"/>
      <c r="E63" s="15"/>
      <c r="F63" s="19"/>
      <c r="G63" s="20"/>
      <c r="H63" s="21"/>
    </row>
    <row r="64" spans="1:8" x14ac:dyDescent="0.25">
      <c r="A64" s="20" t="s">
        <v>50</v>
      </c>
      <c r="B64" s="15"/>
      <c r="C64" s="15"/>
      <c r="D64" s="15"/>
      <c r="E64" s="15"/>
      <c r="F64" s="19"/>
      <c r="G64" s="20"/>
      <c r="H64" s="21"/>
    </row>
    <row r="65" spans="1:9" x14ac:dyDescent="0.25">
      <c r="A65" s="3"/>
      <c r="B65" s="293"/>
      <c r="C65" s="293"/>
      <c r="D65" s="293"/>
      <c r="E65" s="293"/>
      <c r="F65" s="3"/>
      <c r="G65" s="29"/>
      <c r="H65" s="30"/>
    </row>
    <row r="66" spans="1:9" x14ac:dyDescent="0.25">
      <c r="A66" s="294" t="s">
        <v>119</v>
      </c>
      <c r="B66" s="294"/>
      <c r="C66" s="294"/>
      <c r="D66" s="294"/>
      <c r="E66" s="294"/>
      <c r="F66" s="294"/>
      <c r="G66" s="294"/>
      <c r="H66" s="294"/>
    </row>
    <row r="67" spans="1:9" x14ac:dyDescent="0.25">
      <c r="A67" s="294"/>
      <c r="B67" s="294"/>
      <c r="C67" s="294"/>
      <c r="D67" s="294"/>
      <c r="E67" s="294"/>
      <c r="F67" s="294"/>
      <c r="G67" s="294"/>
      <c r="H67" s="294"/>
    </row>
    <row r="68" spans="1:9" x14ac:dyDescent="0.25">
      <c r="A68" s="294"/>
      <c r="B68" s="294"/>
      <c r="C68" s="294"/>
      <c r="D68" s="294"/>
      <c r="E68" s="294"/>
      <c r="F68" s="294"/>
      <c r="G68" s="294"/>
      <c r="H68" s="294"/>
    </row>
    <row r="69" spans="1:9" x14ac:dyDescent="0.25">
      <c r="A69" s="294"/>
      <c r="B69" s="294"/>
      <c r="C69" s="294"/>
      <c r="D69" s="294"/>
      <c r="E69" s="294"/>
      <c r="F69" s="294"/>
      <c r="G69" s="294"/>
      <c r="H69" s="294"/>
    </row>
    <row r="70" spans="1:9" x14ac:dyDescent="0.25">
      <c r="A70" s="294"/>
      <c r="B70" s="294"/>
      <c r="C70" s="294"/>
      <c r="D70" s="294"/>
      <c r="E70" s="294"/>
      <c r="F70" s="294"/>
      <c r="G70" s="294"/>
      <c r="H70" s="294"/>
    </row>
    <row r="71" spans="1:9" ht="6" customHeight="1" x14ac:dyDescent="0.25">
      <c r="A71" s="294"/>
      <c r="B71" s="294"/>
      <c r="C71" s="294"/>
      <c r="D71" s="294"/>
      <c r="E71" s="294"/>
      <c r="F71" s="294"/>
      <c r="G71" s="294"/>
      <c r="H71" s="294"/>
    </row>
    <row r="72" spans="1:9" ht="13.5" customHeight="1" x14ac:dyDescent="0.25">
      <c r="A72" s="3"/>
      <c r="C72" s="296" t="s">
        <v>51</v>
      </c>
      <c r="D72" s="296"/>
      <c r="E72" s="296"/>
      <c r="F72" s="3"/>
      <c r="G72" s="3"/>
      <c r="H72" s="3"/>
      <c r="I72" s="31"/>
    </row>
    <row r="73" spans="1:9" ht="6.75" customHeight="1" x14ac:dyDescent="0.25">
      <c r="A73" s="8"/>
      <c r="B73" s="3"/>
      <c r="C73" s="3"/>
      <c r="D73" s="3"/>
      <c r="E73" s="3"/>
      <c r="F73" s="3"/>
      <c r="G73" s="3"/>
      <c r="H73" s="3"/>
    </row>
    <row r="74" spans="1:9" x14ac:dyDescent="0.25">
      <c r="A74" s="5" t="s">
        <v>52</v>
      </c>
      <c r="B74" s="295"/>
      <c r="C74" s="295"/>
      <c r="D74" s="295"/>
      <c r="E74" s="295"/>
      <c r="F74" s="295"/>
      <c r="G74" s="32" t="s">
        <v>53</v>
      </c>
      <c r="H74" s="254"/>
    </row>
    <row r="75" spans="1:9" ht="6.75" customHeight="1" x14ac:dyDescent="0.25">
      <c r="A75" s="3"/>
      <c r="B75" s="3"/>
      <c r="C75" s="3"/>
      <c r="D75" s="3"/>
      <c r="E75" s="3"/>
      <c r="F75" s="3"/>
      <c r="G75" s="3"/>
      <c r="H75" s="3"/>
    </row>
    <row r="76" spans="1:9" x14ac:dyDescent="0.25">
      <c r="A76" s="33" t="s">
        <v>129</v>
      </c>
      <c r="B76" s="3"/>
      <c r="C76" s="3"/>
      <c r="D76" s="3"/>
      <c r="E76" s="3"/>
      <c r="F76" s="3"/>
      <c r="G76" s="3"/>
      <c r="H76" s="3"/>
    </row>
    <row r="77" spans="1:9" x14ac:dyDescent="0.25">
      <c r="A77" s="149" t="s">
        <v>54</v>
      </c>
      <c r="B77" s="282" t="s">
        <v>55</v>
      </c>
      <c r="C77" s="282"/>
      <c r="D77" s="282"/>
      <c r="E77" s="282"/>
      <c r="F77" s="282"/>
      <c r="G77" s="150" t="s">
        <v>56</v>
      </c>
      <c r="H77" s="151" t="s">
        <v>57</v>
      </c>
    </row>
    <row r="78" spans="1:9" x14ac:dyDescent="0.25">
      <c r="A78" s="152"/>
      <c r="B78" s="311"/>
      <c r="C78" s="311"/>
      <c r="D78" s="311"/>
      <c r="E78" s="311"/>
      <c r="F78" s="311"/>
      <c r="G78" s="154"/>
      <c r="H78" s="155"/>
    </row>
    <row r="79" spans="1:9" x14ac:dyDescent="0.25">
      <c r="A79" s="152"/>
      <c r="B79" s="311"/>
      <c r="C79" s="311"/>
      <c r="D79" s="311"/>
      <c r="E79" s="311"/>
      <c r="F79" s="311"/>
      <c r="G79" s="156"/>
      <c r="H79" s="155"/>
    </row>
    <row r="80" spans="1:9" x14ac:dyDescent="0.25">
      <c r="A80" s="152"/>
      <c r="B80" s="311"/>
      <c r="C80" s="311"/>
      <c r="D80" s="311"/>
      <c r="E80" s="311"/>
      <c r="F80" s="311"/>
      <c r="G80" s="156"/>
      <c r="H80" s="155"/>
    </row>
    <row r="81" spans="1:12" x14ac:dyDescent="0.25">
      <c r="A81" s="152"/>
      <c r="B81" s="311"/>
      <c r="C81" s="311"/>
      <c r="D81" s="311"/>
      <c r="E81" s="311"/>
      <c r="F81" s="311"/>
      <c r="G81" s="156"/>
      <c r="H81" s="155"/>
    </row>
    <row r="82" spans="1:12" x14ac:dyDescent="0.25">
      <c r="A82" s="152"/>
      <c r="B82" s="311"/>
      <c r="C82" s="311"/>
      <c r="D82" s="311"/>
      <c r="E82" s="311"/>
      <c r="F82" s="311"/>
      <c r="G82" s="156"/>
      <c r="H82" s="155"/>
    </row>
    <row r="83" spans="1:12" x14ac:dyDescent="0.25">
      <c r="A83" s="152"/>
      <c r="B83" s="311"/>
      <c r="C83" s="311"/>
      <c r="D83" s="311"/>
      <c r="E83" s="311"/>
      <c r="F83" s="311"/>
      <c r="G83" s="156"/>
      <c r="H83" s="155"/>
    </row>
    <row r="84" spans="1:12" x14ac:dyDescent="0.25">
      <c r="A84" s="152"/>
      <c r="B84" s="311"/>
      <c r="C84" s="311"/>
      <c r="D84" s="311"/>
      <c r="E84" s="311"/>
      <c r="F84" s="311"/>
      <c r="G84" s="156"/>
      <c r="H84" s="155"/>
    </row>
    <row r="85" spans="1:12" x14ac:dyDescent="0.25">
      <c r="A85" s="152"/>
      <c r="B85" s="311"/>
      <c r="C85" s="311"/>
      <c r="D85" s="311"/>
      <c r="E85" s="311"/>
      <c r="F85" s="311"/>
      <c r="G85" s="156"/>
      <c r="H85" s="155"/>
    </row>
    <row r="86" spans="1:12" x14ac:dyDescent="0.25">
      <c r="A86" s="152"/>
      <c r="B86" s="311"/>
      <c r="C86" s="311"/>
      <c r="D86" s="311"/>
      <c r="E86" s="311"/>
      <c r="F86" s="311"/>
      <c r="G86" s="156"/>
      <c r="H86" s="155"/>
    </row>
    <row r="87" spans="1:12" x14ac:dyDescent="0.25">
      <c r="A87" s="153"/>
      <c r="B87" s="316"/>
      <c r="C87" s="316"/>
      <c r="D87" s="316"/>
      <c r="E87" s="316"/>
      <c r="F87" s="316"/>
      <c r="G87" s="157"/>
      <c r="H87" s="158"/>
      <c r="L87" s="34"/>
    </row>
    <row r="88" spans="1:12" x14ac:dyDescent="0.25">
      <c r="A88" s="35"/>
      <c r="B88" s="15"/>
      <c r="C88" s="15"/>
      <c r="D88" s="15"/>
      <c r="E88" s="15"/>
      <c r="F88" s="20"/>
      <c r="G88" s="36" t="s">
        <v>58</v>
      </c>
      <c r="H88" s="37">
        <f>SUM(H78:H87)</f>
        <v>0</v>
      </c>
    </row>
    <row r="89" spans="1:12" ht="13.5" customHeight="1" x14ac:dyDescent="0.25">
      <c r="A89" s="7" t="s">
        <v>59</v>
      </c>
      <c r="B89" s="15"/>
      <c r="C89" s="15"/>
      <c r="D89" s="15"/>
      <c r="E89" s="15"/>
      <c r="F89" s="15"/>
      <c r="G89" s="3"/>
      <c r="H89" s="3"/>
    </row>
    <row r="90" spans="1:12" x14ac:dyDescent="0.25">
      <c r="A90" s="38" t="s">
        <v>97</v>
      </c>
      <c r="B90" s="3"/>
      <c r="C90" s="3"/>
      <c r="D90" s="3"/>
      <c r="E90" s="3"/>
      <c r="F90" s="3"/>
      <c r="G90" s="3"/>
      <c r="H90" s="3"/>
    </row>
    <row r="91" spans="1:12" x14ac:dyDescent="0.25">
      <c r="A91" s="297"/>
      <c r="B91" s="298"/>
      <c r="C91" s="298"/>
      <c r="D91" s="298"/>
      <c r="E91" s="298"/>
      <c r="F91" s="298"/>
      <c r="G91" s="298"/>
      <c r="H91" s="299"/>
    </row>
    <row r="92" spans="1:12" x14ac:dyDescent="0.25">
      <c r="A92" s="300"/>
      <c r="B92" s="301"/>
      <c r="C92" s="301"/>
      <c r="D92" s="301"/>
      <c r="E92" s="301"/>
      <c r="F92" s="301"/>
      <c r="G92" s="301"/>
      <c r="H92" s="302"/>
    </row>
    <row r="93" spans="1:12" x14ac:dyDescent="0.25">
      <c r="A93" s="300"/>
      <c r="B93" s="301"/>
      <c r="C93" s="301"/>
      <c r="D93" s="301"/>
      <c r="E93" s="301"/>
      <c r="F93" s="301"/>
      <c r="G93" s="301"/>
      <c r="H93" s="302"/>
    </row>
    <row r="94" spans="1:12" x14ac:dyDescent="0.25">
      <c r="A94" s="300"/>
      <c r="B94" s="301"/>
      <c r="C94" s="301"/>
      <c r="D94" s="301"/>
      <c r="E94" s="301"/>
      <c r="F94" s="301"/>
      <c r="G94" s="301"/>
      <c r="H94" s="302"/>
    </row>
    <row r="95" spans="1:12" x14ac:dyDescent="0.25">
      <c r="A95" s="300"/>
      <c r="B95" s="301"/>
      <c r="C95" s="301"/>
      <c r="D95" s="301"/>
      <c r="E95" s="301"/>
      <c r="F95" s="301"/>
      <c r="G95" s="301"/>
      <c r="H95" s="302"/>
    </row>
    <row r="96" spans="1:12" x14ac:dyDescent="0.25">
      <c r="A96" s="300"/>
      <c r="B96" s="301"/>
      <c r="C96" s="301"/>
      <c r="D96" s="301"/>
      <c r="E96" s="301"/>
      <c r="F96" s="301"/>
      <c r="G96" s="301"/>
      <c r="H96" s="302"/>
    </row>
    <row r="97" spans="1:19" x14ac:dyDescent="0.25">
      <c r="A97" s="300"/>
      <c r="B97" s="301"/>
      <c r="C97" s="301"/>
      <c r="D97" s="301"/>
      <c r="E97" s="301"/>
      <c r="F97" s="301"/>
      <c r="G97" s="301"/>
      <c r="H97" s="302"/>
    </row>
    <row r="98" spans="1:19" x14ac:dyDescent="0.25">
      <c r="A98" s="300"/>
      <c r="B98" s="301"/>
      <c r="C98" s="301"/>
      <c r="D98" s="301"/>
      <c r="E98" s="301"/>
      <c r="F98" s="301"/>
      <c r="G98" s="301"/>
      <c r="H98" s="302"/>
    </row>
    <row r="99" spans="1:19" x14ac:dyDescent="0.25">
      <c r="A99" s="303"/>
      <c r="B99" s="304"/>
      <c r="C99" s="304"/>
      <c r="D99" s="304"/>
      <c r="E99" s="304"/>
      <c r="F99" s="304"/>
      <c r="G99" s="304"/>
      <c r="H99" s="305"/>
    </row>
    <row r="100" spans="1:19" ht="15.75" customHeight="1" x14ac:dyDescent="0.25">
      <c r="A100" s="255"/>
      <c r="B100" s="255"/>
      <c r="C100" s="255"/>
      <c r="D100" s="255"/>
      <c r="E100" s="255"/>
      <c r="F100" s="255"/>
      <c r="G100" s="255"/>
      <c r="H100" s="255"/>
    </row>
    <row r="101" spans="1:19" hidden="1" x14ac:dyDescent="0.25">
      <c r="A101" s="3"/>
      <c r="B101" s="3"/>
      <c r="C101" s="3"/>
      <c r="D101" s="3"/>
      <c r="E101" s="3"/>
      <c r="F101" s="15"/>
      <c r="G101" s="15"/>
      <c r="H101" s="15"/>
    </row>
    <row r="102" spans="1:19" hidden="1" x14ac:dyDescent="0.25">
      <c r="A102" s="76" t="s">
        <v>93</v>
      </c>
      <c r="B102" s="76" t="s">
        <v>66</v>
      </c>
      <c r="C102" s="179" t="s">
        <v>25</v>
      </c>
      <c r="D102" s="233" t="s">
        <v>60</v>
      </c>
      <c r="E102" s="179" t="s">
        <v>61</v>
      </c>
      <c r="F102" s="234" t="s">
        <v>62</v>
      </c>
      <c r="G102" s="3"/>
      <c r="H102" s="3"/>
      <c r="M102" s="256" t="s">
        <v>22</v>
      </c>
    </row>
    <row r="103" spans="1:19" hidden="1" x14ac:dyDescent="0.25">
      <c r="A103" s="223" t="s">
        <v>120</v>
      </c>
      <c r="B103" s="43">
        <v>16020</v>
      </c>
      <c r="C103" s="198">
        <v>83576</v>
      </c>
      <c r="D103" s="226"/>
      <c r="E103" s="198">
        <v>1499</v>
      </c>
      <c r="F103" s="197">
        <v>900</v>
      </c>
      <c r="G103" s="76" t="s">
        <v>32</v>
      </c>
      <c r="H103" s="179" t="s">
        <v>63</v>
      </c>
      <c r="I103" s="40"/>
      <c r="J103" s="41"/>
      <c r="K103" s="42"/>
      <c r="L103" s="42"/>
      <c r="M103" s="257">
        <v>2655</v>
      </c>
      <c r="N103" s="42"/>
      <c r="O103" s="40"/>
      <c r="P103" s="42"/>
      <c r="Q103" s="42"/>
      <c r="R103" s="42"/>
      <c r="S103" s="42"/>
    </row>
    <row r="104" spans="1:19" hidden="1" x14ac:dyDescent="0.25">
      <c r="A104" s="39" t="s">
        <v>134</v>
      </c>
      <c r="B104" s="43">
        <v>16020</v>
      </c>
      <c r="C104" s="43">
        <v>86294</v>
      </c>
      <c r="D104" s="227"/>
      <c r="E104" s="43">
        <v>1261</v>
      </c>
      <c r="F104" s="235">
        <v>900</v>
      </c>
      <c r="G104" s="180" t="s">
        <v>13</v>
      </c>
      <c r="H104" s="180" t="s">
        <v>13</v>
      </c>
      <c r="I104" s="44"/>
      <c r="J104" s="3">
        <f>IF(C14=A103,E103,IF(C14=A104,E104,IF(C14=A105,E105,IF(C14=A106,E106,IF(C14=A107,E107,IF(C14=A108,E108))))))</f>
        <v>1499</v>
      </c>
      <c r="K104" s="42">
        <f>IF(C14=A103,E103,IF(C14=A104,E104,IF(C14=A105,E105,IF(C14=A106,E106,IF(C14=A107,E107,IF(C14=A108,E108))))))</f>
        <v>1499</v>
      </c>
      <c r="L104" s="42">
        <f>IF(C14=A103,B103,IF(C14=A104,B104,IF(C14=A105,B105,IF(C14=A106,B106,IF(C14=A107,B107,IF(C14=A108,B108))))))</f>
        <v>16020</v>
      </c>
      <c r="M104" s="258">
        <v>2655</v>
      </c>
      <c r="N104" s="42"/>
      <c r="O104" s="45"/>
      <c r="P104" s="42"/>
      <c r="Q104" s="42"/>
      <c r="R104" s="42"/>
      <c r="S104" s="42"/>
    </row>
    <row r="105" spans="1:19" hidden="1" x14ac:dyDescent="0.25">
      <c r="A105" s="224" t="s">
        <v>140</v>
      </c>
      <c r="B105" s="43">
        <v>16020</v>
      </c>
      <c r="C105" s="237">
        <v>86294</v>
      </c>
      <c r="D105" s="228"/>
      <c r="E105" s="43">
        <v>1261</v>
      </c>
      <c r="F105" s="259">
        <v>900</v>
      </c>
      <c r="G105" s="190" t="s">
        <v>65</v>
      </c>
      <c r="H105" s="190" t="s">
        <v>65</v>
      </c>
      <c r="I105" s="42"/>
      <c r="J105" s="42"/>
      <c r="K105" s="42"/>
      <c r="L105" s="42"/>
      <c r="M105" s="261">
        <v>2655</v>
      </c>
      <c r="N105" s="42"/>
      <c r="O105" s="42"/>
      <c r="P105" s="42"/>
      <c r="Q105" s="42"/>
      <c r="R105" s="42"/>
      <c r="S105" s="42"/>
    </row>
    <row r="106" spans="1:19" hidden="1" x14ac:dyDescent="0.25">
      <c r="A106" s="39" t="s">
        <v>64</v>
      </c>
      <c r="B106" s="43">
        <v>16020</v>
      </c>
      <c r="C106" s="188">
        <v>0</v>
      </c>
      <c r="D106" s="222">
        <v>2950</v>
      </c>
      <c r="E106" s="238">
        <v>1049</v>
      </c>
      <c r="F106" s="259">
        <v>0</v>
      </c>
      <c r="G106" s="3"/>
      <c r="H106" s="15"/>
      <c r="I106" s="40"/>
      <c r="J106" s="42"/>
      <c r="K106" s="42"/>
      <c r="L106" s="42"/>
      <c r="M106" s="258">
        <v>2655</v>
      </c>
      <c r="N106" s="42"/>
      <c r="O106" s="40"/>
      <c r="P106" s="40"/>
      <c r="Q106" s="40"/>
      <c r="R106" s="40"/>
      <c r="S106" s="40"/>
    </row>
    <row r="107" spans="1:19" hidden="1" x14ac:dyDescent="0.25">
      <c r="A107" s="39" t="s">
        <v>135</v>
      </c>
      <c r="B107" s="43">
        <v>16020</v>
      </c>
      <c r="C107" s="188">
        <v>0</v>
      </c>
      <c r="D107" s="222">
        <v>3596</v>
      </c>
      <c r="E107" s="238">
        <v>517</v>
      </c>
      <c r="F107" s="259">
        <v>0</v>
      </c>
      <c r="G107" s="244" t="s">
        <v>144</v>
      </c>
      <c r="H107" s="245" t="s">
        <v>159</v>
      </c>
      <c r="I107" s="40"/>
      <c r="J107" s="42"/>
      <c r="K107" s="42"/>
      <c r="L107" s="42"/>
      <c r="M107" s="258">
        <v>2655</v>
      </c>
      <c r="N107" s="42"/>
      <c r="O107" s="40"/>
      <c r="P107" s="40"/>
      <c r="Q107" s="40"/>
      <c r="R107" s="40"/>
      <c r="S107" s="40"/>
    </row>
    <row r="108" spans="1:19" hidden="1" x14ac:dyDescent="0.25">
      <c r="A108" s="225" t="s">
        <v>141</v>
      </c>
      <c r="B108" s="47">
        <v>16020</v>
      </c>
      <c r="C108" s="189">
        <v>0</v>
      </c>
      <c r="D108" s="236">
        <v>3596</v>
      </c>
      <c r="E108" s="49">
        <v>517</v>
      </c>
      <c r="F108" s="260">
        <v>0</v>
      </c>
      <c r="G108" s="246" t="s">
        <v>145</v>
      </c>
      <c r="H108" s="247" t="s">
        <v>159</v>
      </c>
      <c r="I108" s="40"/>
      <c r="J108" s="42"/>
      <c r="K108" s="42"/>
      <c r="L108" s="42"/>
      <c r="M108" s="262">
        <v>2655</v>
      </c>
      <c r="N108" s="42"/>
      <c r="O108" s="40"/>
      <c r="P108" s="40"/>
      <c r="Q108" s="40"/>
      <c r="R108" s="40"/>
      <c r="S108" s="40"/>
    </row>
    <row r="109" spans="1:19" hidden="1" x14ac:dyDescent="0.25">
      <c r="A109" s="3"/>
      <c r="C109" s="3"/>
      <c r="D109" s="3"/>
      <c r="E109" s="3"/>
      <c r="F109" s="3"/>
      <c r="G109" s="3"/>
      <c r="H109" s="3"/>
      <c r="I109" s="40"/>
      <c r="J109" s="42"/>
      <c r="K109" s="42"/>
      <c r="L109" s="42"/>
      <c r="M109" s="42"/>
      <c r="N109" s="42"/>
      <c r="O109" s="40"/>
      <c r="P109" s="40"/>
      <c r="Q109" s="40"/>
      <c r="R109" s="40"/>
      <c r="S109" s="40"/>
    </row>
    <row r="110" spans="1:19" hidden="1" x14ac:dyDescent="0.25">
      <c r="A110" s="76" t="s">
        <v>94</v>
      </c>
      <c r="B110" s="76" t="s">
        <v>92</v>
      </c>
      <c r="C110" s="203" t="s">
        <v>132</v>
      </c>
      <c r="D110" s="76" t="s">
        <v>34</v>
      </c>
      <c r="E110" s="239" t="s">
        <v>66</v>
      </c>
      <c r="F110" s="249" t="s">
        <v>146</v>
      </c>
      <c r="G110" s="77" t="s">
        <v>67</v>
      </c>
      <c r="H110" s="50">
        <f>IF(H18=H104,0,IF(H18=H105,1))</f>
        <v>0</v>
      </c>
      <c r="I110" s="51"/>
      <c r="J110" s="251" t="s">
        <v>147</v>
      </c>
      <c r="K110" s="191">
        <f>F127*150%</f>
        <v>2670</v>
      </c>
      <c r="L110" s="42"/>
      <c r="M110" s="42"/>
      <c r="N110" s="42"/>
      <c r="O110" s="40"/>
      <c r="P110" s="40"/>
      <c r="Q110" s="40"/>
      <c r="R110" s="40"/>
      <c r="S110" s="40"/>
    </row>
    <row r="111" spans="1:19" hidden="1" x14ac:dyDescent="0.25">
      <c r="A111" s="39" t="s">
        <v>6</v>
      </c>
      <c r="B111" s="60">
        <v>0</v>
      </c>
      <c r="C111" s="48">
        <v>4250</v>
      </c>
      <c r="D111" s="47">
        <f>IF(B36&gt;2000,2000,B36)</f>
        <v>0</v>
      </c>
      <c r="E111" s="248">
        <f>IF(K111&gt;=F127,(K111-F127)*9,0)</f>
        <v>0</v>
      </c>
      <c r="F111" s="243">
        <v>1780</v>
      </c>
      <c r="G111" s="78" t="s">
        <v>99</v>
      </c>
      <c r="H111" s="53">
        <f>IF(H19=H104,1,IF(H19=H105,0))</f>
        <v>1</v>
      </c>
      <c r="I111" s="54" t="b">
        <f>IF(H20=H104,1,IF(H20=H105,0))</f>
        <v>0</v>
      </c>
      <c r="J111" s="42"/>
      <c r="K111" s="191">
        <f>IF(B33&gt;=K110,K110,B33)</f>
        <v>0</v>
      </c>
      <c r="L111" s="42" t="s">
        <v>32</v>
      </c>
      <c r="M111" s="42"/>
      <c r="N111" s="42"/>
      <c r="O111" s="40"/>
      <c r="P111" s="40"/>
      <c r="Q111" s="40"/>
      <c r="R111" s="40"/>
      <c r="S111" s="40"/>
    </row>
    <row r="112" spans="1:19" hidden="1" x14ac:dyDescent="0.25">
      <c r="A112" s="39" t="s">
        <v>68</v>
      </c>
      <c r="B112" s="60">
        <v>2</v>
      </c>
      <c r="C112" s="3"/>
      <c r="D112" s="3"/>
      <c r="E112" s="3"/>
      <c r="F112" s="48">
        <v>1780</v>
      </c>
      <c r="G112" s="79" t="s">
        <v>130</v>
      </c>
      <c r="H112" s="55">
        <f>IF(H21=H104,0,IF(H21=H105,1))</f>
        <v>0</v>
      </c>
      <c r="I112" s="56"/>
      <c r="J112" s="42"/>
      <c r="K112" s="42"/>
      <c r="L112" s="42"/>
      <c r="M112" s="42"/>
      <c r="N112" s="42"/>
      <c r="O112" s="56"/>
      <c r="P112" s="42"/>
      <c r="Q112" s="42"/>
      <c r="R112" s="42"/>
      <c r="S112" s="42"/>
    </row>
    <row r="113" spans="1:19" hidden="1" x14ac:dyDescent="0.25">
      <c r="A113" s="39" t="s">
        <v>69</v>
      </c>
      <c r="B113" s="60">
        <v>3</v>
      </c>
      <c r="C113" s="3"/>
      <c r="D113" s="290" t="s">
        <v>71</v>
      </c>
      <c r="E113" s="317"/>
      <c r="F113" s="3"/>
      <c r="G113" s="3"/>
      <c r="H113" s="3"/>
      <c r="I113" s="51"/>
      <c r="J113" s="57"/>
      <c r="K113" s="58"/>
      <c r="L113" s="42"/>
      <c r="M113" s="59"/>
      <c r="N113" s="42"/>
      <c r="O113" s="40"/>
      <c r="P113" s="57"/>
      <c r="Q113" s="51"/>
      <c r="R113" s="42"/>
      <c r="S113" s="59"/>
    </row>
    <row r="114" spans="1:19" hidden="1" x14ac:dyDescent="0.25">
      <c r="A114" s="39" t="s">
        <v>70</v>
      </c>
      <c r="B114" s="60">
        <v>4</v>
      </c>
      <c r="C114" s="3"/>
      <c r="D114" s="52" t="s">
        <v>36</v>
      </c>
      <c r="E114" s="60"/>
      <c r="F114" s="3"/>
      <c r="G114" s="318" t="s">
        <v>73</v>
      </c>
      <c r="H114" s="319"/>
      <c r="I114" s="42"/>
      <c r="J114" s="240" t="s">
        <v>110</v>
      </c>
      <c r="K114" s="58"/>
      <c r="L114" s="42"/>
      <c r="M114" s="59"/>
      <c r="N114" s="42"/>
      <c r="O114" s="42"/>
      <c r="P114" s="42"/>
      <c r="Q114" s="42"/>
      <c r="R114" s="42"/>
      <c r="S114" s="59"/>
    </row>
    <row r="115" spans="1:19" hidden="1" x14ac:dyDescent="0.25">
      <c r="A115" s="39" t="s">
        <v>72</v>
      </c>
      <c r="B115" s="60">
        <v>5</v>
      </c>
      <c r="C115" s="3"/>
      <c r="D115" s="52" t="s">
        <v>75</v>
      </c>
      <c r="E115" s="60"/>
      <c r="F115" s="3"/>
      <c r="G115" s="61" t="s">
        <v>76</v>
      </c>
      <c r="H115" s="60" t="s">
        <v>77</v>
      </c>
      <c r="I115" s="42"/>
      <c r="J115" s="240" t="s">
        <v>142</v>
      </c>
      <c r="L115" s="42"/>
      <c r="M115" s="59"/>
      <c r="N115" s="42"/>
      <c r="O115" s="42"/>
      <c r="P115" s="42"/>
      <c r="Q115" s="42"/>
      <c r="R115" s="42"/>
      <c r="S115" s="59"/>
    </row>
    <row r="116" spans="1:19" hidden="1" x14ac:dyDescent="0.25">
      <c r="A116" s="39" t="s">
        <v>74</v>
      </c>
      <c r="B116" s="60">
        <v>6</v>
      </c>
      <c r="C116" s="20"/>
      <c r="D116" s="62" t="s">
        <v>131</v>
      </c>
      <c r="E116" s="63"/>
      <c r="F116" s="3"/>
      <c r="G116" s="35"/>
      <c r="H116" s="35"/>
      <c r="I116" s="42"/>
      <c r="J116" s="240" t="s">
        <v>116</v>
      </c>
      <c r="K116" s="191"/>
      <c r="L116" s="42"/>
      <c r="M116" s="59"/>
      <c r="N116" s="42"/>
      <c r="O116" s="42"/>
      <c r="P116" s="42"/>
      <c r="Q116" s="42"/>
      <c r="R116" s="42"/>
      <c r="S116" s="59"/>
    </row>
    <row r="117" spans="1:19" hidden="1" x14ac:dyDescent="0.25">
      <c r="A117" s="39" t="s">
        <v>78</v>
      </c>
      <c r="B117" s="60">
        <v>7</v>
      </c>
      <c r="C117" s="20"/>
      <c r="D117" s="3"/>
      <c r="E117" s="3"/>
      <c r="F117" s="3"/>
      <c r="G117" s="3"/>
      <c r="H117" s="76" t="s">
        <v>100</v>
      </c>
      <c r="I117" s="51"/>
      <c r="J117" s="57"/>
      <c r="K117" s="51"/>
      <c r="L117" s="42"/>
      <c r="M117" s="59"/>
      <c r="N117" s="42"/>
      <c r="O117" s="51"/>
      <c r="P117" s="57"/>
      <c r="Q117" s="51"/>
      <c r="R117" s="42"/>
      <c r="S117" s="59"/>
    </row>
    <row r="118" spans="1:19" hidden="1" x14ac:dyDescent="0.25">
      <c r="A118" s="39" t="s">
        <v>79</v>
      </c>
      <c r="B118" s="60">
        <v>8</v>
      </c>
      <c r="C118" s="3"/>
      <c r="D118" s="290" t="s">
        <v>80</v>
      </c>
      <c r="E118" s="291"/>
      <c r="F118" s="291"/>
      <c r="G118" s="291"/>
      <c r="H118" s="173">
        <v>0</v>
      </c>
      <c r="I118" s="42"/>
      <c r="J118" s="42"/>
      <c r="K118" s="51"/>
      <c r="L118" s="42"/>
      <c r="M118" s="59"/>
      <c r="N118" s="42"/>
      <c r="O118" s="42"/>
      <c r="P118" s="42"/>
      <c r="Q118" s="42"/>
      <c r="R118" s="42"/>
      <c r="S118" s="59"/>
    </row>
    <row r="119" spans="1:19" hidden="1" x14ac:dyDescent="0.25">
      <c r="A119" s="39" t="s">
        <v>136</v>
      </c>
      <c r="B119" s="60">
        <v>9</v>
      </c>
      <c r="C119" s="3"/>
      <c r="D119" s="314" t="s">
        <v>81</v>
      </c>
      <c r="E119" s="315"/>
      <c r="F119" s="315"/>
      <c r="G119" s="315"/>
      <c r="H119" s="39">
        <v>1</v>
      </c>
      <c r="I119" s="42"/>
      <c r="J119" s="42"/>
      <c r="K119" s="42"/>
      <c r="L119" s="42"/>
      <c r="M119" s="59"/>
      <c r="N119" s="42"/>
      <c r="O119" s="42"/>
      <c r="P119" s="42"/>
      <c r="Q119" s="42"/>
      <c r="R119" s="42"/>
      <c r="S119" s="59"/>
    </row>
    <row r="120" spans="1:19" hidden="1" x14ac:dyDescent="0.25">
      <c r="A120" s="224" t="s">
        <v>153</v>
      </c>
      <c r="B120" s="60">
        <v>10</v>
      </c>
      <c r="C120" s="3"/>
      <c r="D120" s="312" t="s">
        <v>82</v>
      </c>
      <c r="E120" s="313"/>
      <c r="F120" s="313"/>
      <c r="G120" s="313"/>
      <c r="H120" s="39">
        <v>2</v>
      </c>
      <c r="I120" s="42"/>
      <c r="J120" s="42"/>
      <c r="K120" s="42"/>
      <c r="L120" s="42"/>
      <c r="M120" s="42"/>
      <c r="N120" s="42"/>
      <c r="O120" s="42"/>
      <c r="P120" s="42"/>
      <c r="Q120" s="42"/>
      <c r="R120" s="42"/>
      <c r="S120" s="59"/>
    </row>
    <row r="121" spans="1:19" hidden="1" x14ac:dyDescent="0.25">
      <c r="A121" s="225" t="s">
        <v>139</v>
      </c>
      <c r="B121" s="60">
        <v>11</v>
      </c>
      <c r="C121" s="3"/>
      <c r="D121" s="64"/>
      <c r="E121" s="10"/>
      <c r="F121" s="10"/>
      <c r="G121" s="3"/>
      <c r="H121" s="39">
        <v>3</v>
      </c>
      <c r="I121" s="65"/>
      <c r="J121" s="184">
        <f>IF(C34=H104,0,IF(C34=H105,B33-D126))</f>
        <v>0</v>
      </c>
      <c r="K121" s="184">
        <f>B33-J121</f>
        <v>0</v>
      </c>
      <c r="L121" s="42"/>
      <c r="M121" s="59"/>
      <c r="N121" s="42"/>
      <c r="O121" s="65"/>
      <c r="P121" s="42"/>
      <c r="Q121" s="42"/>
      <c r="R121" s="42"/>
      <c r="S121" s="59"/>
    </row>
    <row r="122" spans="1:19" hidden="1" x14ac:dyDescent="0.25">
      <c r="B122" s="60">
        <v>12</v>
      </c>
      <c r="C122" s="3"/>
      <c r="D122" s="76" t="s">
        <v>77</v>
      </c>
      <c r="E122" s="3"/>
      <c r="F122" s="175" t="s">
        <v>105</v>
      </c>
      <c r="G122" s="181"/>
      <c r="H122" s="39">
        <v>4</v>
      </c>
      <c r="I122" s="51"/>
      <c r="J122" s="184">
        <f>IF(C35=H104,0,IF(C35=H105,B33-D127))</f>
        <v>0</v>
      </c>
      <c r="K122" s="184">
        <f>B33-J122</f>
        <v>0</v>
      </c>
      <c r="L122" s="42"/>
      <c r="M122" s="59"/>
      <c r="N122" s="42"/>
      <c r="O122" s="51"/>
      <c r="P122" s="57"/>
      <c r="Q122" s="51"/>
      <c r="R122" s="42"/>
      <c r="S122" s="59"/>
    </row>
    <row r="123" spans="1:19" hidden="1" x14ac:dyDescent="0.25">
      <c r="A123" s="76" t="s">
        <v>83</v>
      </c>
      <c r="B123" s="39">
        <v>13</v>
      </c>
      <c r="C123" s="3"/>
      <c r="D123" s="182">
        <v>0.95772000000000002</v>
      </c>
      <c r="E123" s="3"/>
      <c r="F123" s="46">
        <f>IF(H22&lt;=0,0,IF(H22&gt;=1,1))</f>
        <v>0</v>
      </c>
      <c r="G123" s="3"/>
      <c r="H123" s="39">
        <v>5</v>
      </c>
      <c r="I123" s="57"/>
      <c r="J123" s="42"/>
      <c r="K123" s="51"/>
      <c r="L123" s="42"/>
      <c r="M123" s="59"/>
      <c r="N123" s="42"/>
      <c r="O123" s="57"/>
      <c r="P123" s="42"/>
      <c r="Q123" s="42"/>
      <c r="R123" s="42"/>
      <c r="S123" s="59"/>
    </row>
    <row r="124" spans="1:19" hidden="1" x14ac:dyDescent="0.25">
      <c r="A124" s="47">
        <f>E59+E62</f>
        <v>0</v>
      </c>
      <c r="B124" s="39">
        <v>14</v>
      </c>
      <c r="C124" s="3"/>
      <c r="D124" s="3"/>
      <c r="E124" s="3"/>
      <c r="F124" s="15"/>
      <c r="G124" s="3"/>
      <c r="H124" s="39">
        <v>6</v>
      </c>
      <c r="I124" s="54"/>
      <c r="J124" s="42" t="s">
        <v>115</v>
      </c>
      <c r="K124" s="191">
        <f>B33-F127-F129</f>
        <v>-2075</v>
      </c>
      <c r="L124" s="191">
        <f>K124*9</f>
        <v>-18675</v>
      </c>
      <c r="M124" s="59"/>
      <c r="N124" s="42"/>
      <c r="O124" s="54"/>
      <c r="P124" s="42"/>
      <c r="Q124" s="42"/>
      <c r="R124" s="42"/>
      <c r="S124" s="59"/>
    </row>
    <row r="125" spans="1:19" hidden="1" x14ac:dyDescent="0.25">
      <c r="B125" s="39">
        <v>15</v>
      </c>
      <c r="C125" s="3"/>
      <c r="D125" s="229" t="s">
        <v>110</v>
      </c>
      <c r="E125" s="309" t="s">
        <v>114</v>
      </c>
      <c r="F125" s="310"/>
      <c r="H125" s="39">
        <v>7</v>
      </c>
      <c r="I125" s="42"/>
      <c r="J125" s="42" t="s">
        <v>116</v>
      </c>
      <c r="K125" s="191">
        <f>B33-F127-F126</f>
        <v>-2030</v>
      </c>
      <c r="L125" s="191">
        <f>K125*9</f>
        <v>-18270</v>
      </c>
      <c r="M125" s="59"/>
      <c r="N125" s="42"/>
      <c r="O125" s="42"/>
      <c r="P125" s="42"/>
      <c r="Q125" s="42"/>
      <c r="R125" s="42"/>
      <c r="S125" s="59"/>
    </row>
    <row r="126" spans="1:19" hidden="1" x14ac:dyDescent="0.25">
      <c r="B126" s="39">
        <v>16</v>
      </c>
      <c r="C126" s="3"/>
      <c r="D126" s="230">
        <v>245</v>
      </c>
      <c r="E126" s="52" t="s">
        <v>111</v>
      </c>
      <c r="F126" s="187">
        <v>250</v>
      </c>
      <c r="H126" s="39">
        <v>8</v>
      </c>
      <c r="I126" s="51"/>
      <c r="J126" s="57" t="s">
        <v>117</v>
      </c>
      <c r="K126" s="192">
        <f>B33-F127-F129-F126</f>
        <v>-2325</v>
      </c>
      <c r="L126" s="191">
        <f>K126*9</f>
        <v>-20925</v>
      </c>
      <c r="M126" s="59"/>
      <c r="N126" s="42"/>
      <c r="O126" s="51"/>
      <c r="P126" s="57"/>
      <c r="Q126" s="51"/>
      <c r="R126" s="42"/>
      <c r="S126" s="59"/>
    </row>
    <row r="127" spans="1:19" hidden="1" x14ac:dyDescent="0.25">
      <c r="A127" s="3"/>
      <c r="B127" s="39">
        <v>17</v>
      </c>
      <c r="C127" s="3"/>
      <c r="D127" s="231">
        <v>188</v>
      </c>
      <c r="E127" s="52" t="s">
        <v>20</v>
      </c>
      <c r="F127" s="250">
        <f>IF(C14=A103,F111,IF(C14=A104,F111,IF(C14=A105,F112,IF(C14=A106,F111,IF(C14=A107,F111,IF(C14=A108,F112))))))</f>
        <v>1780</v>
      </c>
      <c r="G127" s="197">
        <f>IF(C14=A103,B103,IF(C14=A104,B104,IF(C14=A105,B105,IF(C14=A106,B106,IF(C14=A107,B107,IF(C14=A108,B108))))))</f>
        <v>16020</v>
      </c>
      <c r="H127" s="39">
        <v>9</v>
      </c>
      <c r="I127" s="42"/>
      <c r="J127" s="42"/>
      <c r="K127" s="51"/>
      <c r="L127" s="42"/>
      <c r="M127" s="59"/>
      <c r="N127" s="42"/>
      <c r="O127" s="42"/>
      <c r="P127" s="42"/>
      <c r="Q127" s="42"/>
      <c r="R127" s="42"/>
      <c r="S127" s="59"/>
    </row>
    <row r="128" spans="1:19" hidden="1" x14ac:dyDescent="0.25">
      <c r="A128" s="3"/>
      <c r="B128" s="39">
        <v>18</v>
      </c>
      <c r="C128" s="3"/>
      <c r="D128" s="3"/>
      <c r="E128" s="185" t="s">
        <v>112</v>
      </c>
      <c r="F128" s="187">
        <v>465</v>
      </c>
      <c r="H128" s="46">
        <v>10</v>
      </c>
      <c r="I128" s="42"/>
      <c r="J128" s="42"/>
      <c r="K128" s="42"/>
      <c r="L128" s="42"/>
      <c r="M128" s="59"/>
      <c r="N128" s="42"/>
      <c r="O128" s="42"/>
      <c r="P128" s="42"/>
      <c r="Q128" s="42"/>
      <c r="R128" s="42"/>
      <c r="S128" s="42"/>
    </row>
    <row r="129" spans="1:19" hidden="1" x14ac:dyDescent="0.25">
      <c r="A129" s="3"/>
      <c r="B129" s="39">
        <v>19</v>
      </c>
      <c r="C129" s="3"/>
      <c r="D129" s="3"/>
      <c r="E129" s="185" t="s">
        <v>22</v>
      </c>
      <c r="F129" s="187">
        <v>295</v>
      </c>
      <c r="H129" s="20"/>
      <c r="I129" s="42"/>
      <c r="J129" s="42"/>
      <c r="K129" s="42"/>
      <c r="L129" s="42"/>
      <c r="M129" s="42"/>
      <c r="N129" s="42"/>
      <c r="O129" s="42"/>
      <c r="P129" s="42"/>
      <c r="Q129" s="42"/>
      <c r="R129" s="42"/>
      <c r="S129" s="42"/>
    </row>
    <row r="130" spans="1:19" hidden="1" x14ac:dyDescent="0.25">
      <c r="A130" s="3"/>
      <c r="B130" s="46">
        <v>20</v>
      </c>
      <c r="C130" s="3"/>
      <c r="D130" s="3"/>
      <c r="E130" s="185" t="s">
        <v>113</v>
      </c>
      <c r="F130" s="187">
        <v>405</v>
      </c>
      <c r="G130" s="3"/>
      <c r="H130" s="3"/>
      <c r="I130" s="40"/>
      <c r="J130" s="42"/>
      <c r="K130" s="42"/>
      <c r="L130" s="42"/>
      <c r="M130" s="42"/>
      <c r="N130" s="42"/>
      <c r="O130" s="40"/>
      <c r="P130" s="42"/>
      <c r="Q130" s="42"/>
      <c r="R130" s="42"/>
      <c r="S130" s="42"/>
    </row>
    <row r="131" spans="1:19" hidden="1" x14ac:dyDescent="0.25">
      <c r="A131" s="3"/>
      <c r="B131" s="15"/>
      <c r="C131" s="3"/>
      <c r="D131" s="3"/>
      <c r="E131" s="186" t="s">
        <v>137</v>
      </c>
      <c r="F131" s="232">
        <v>0</v>
      </c>
      <c r="G131" s="3"/>
      <c r="H131" s="3"/>
      <c r="I131" s="42"/>
      <c r="J131" s="42"/>
      <c r="K131" s="51"/>
      <c r="L131" s="59"/>
      <c r="M131" s="42"/>
      <c r="N131" s="42"/>
      <c r="O131" s="42"/>
      <c r="P131" s="42"/>
      <c r="Q131" s="51"/>
      <c r="R131" s="59"/>
      <c r="S131" s="42"/>
    </row>
    <row r="132" spans="1:19" hidden="1" x14ac:dyDescent="0.25">
      <c r="A132" s="3"/>
      <c r="B132" s="15"/>
      <c r="C132" s="3"/>
      <c r="D132" s="3"/>
      <c r="E132" s="3"/>
      <c r="F132" s="3"/>
      <c r="G132" s="3"/>
      <c r="H132" s="3"/>
      <c r="I132" s="42"/>
      <c r="J132" s="42"/>
      <c r="K132" s="51"/>
      <c r="L132" s="59"/>
      <c r="M132" s="42"/>
      <c r="N132" s="42"/>
      <c r="O132" s="42"/>
      <c r="P132" s="42"/>
      <c r="Q132" s="51"/>
      <c r="R132" s="59"/>
      <c r="S132" s="42"/>
    </row>
    <row r="133" spans="1:19" hidden="1" x14ac:dyDescent="0.25">
      <c r="A133" s="66" t="s">
        <v>84</v>
      </c>
      <c r="B133" s="35"/>
      <c r="C133" s="35"/>
      <c r="D133" s="306" t="s">
        <v>85</v>
      </c>
      <c r="E133" s="307"/>
      <c r="F133" s="308"/>
      <c r="G133" s="91"/>
      <c r="H133" s="80" t="s">
        <v>86</v>
      </c>
    </row>
    <row r="134" spans="1:19" hidden="1" x14ac:dyDescent="0.25">
      <c r="A134" s="52"/>
      <c r="B134" s="15"/>
      <c r="C134" s="15"/>
      <c r="D134" s="83" t="s">
        <v>87</v>
      </c>
      <c r="E134" s="84" t="s">
        <v>88</v>
      </c>
      <c r="F134" s="85" t="s">
        <v>58</v>
      </c>
      <c r="G134" s="92"/>
      <c r="H134" s="81" t="s">
        <v>88</v>
      </c>
    </row>
    <row r="135" spans="1:19" hidden="1" x14ac:dyDescent="0.25">
      <c r="A135" s="72" t="s">
        <v>91</v>
      </c>
      <c r="B135" s="73">
        <f>B136-50</f>
        <v>200</v>
      </c>
      <c r="C135" s="15"/>
      <c r="D135" s="86">
        <v>0.5</v>
      </c>
      <c r="E135" s="87">
        <v>0.25</v>
      </c>
      <c r="F135" s="88"/>
      <c r="G135" s="92"/>
      <c r="H135" s="82">
        <v>0.125</v>
      </c>
    </row>
    <row r="136" spans="1:19" hidden="1" x14ac:dyDescent="0.25">
      <c r="A136" s="67" t="s">
        <v>89</v>
      </c>
      <c r="B136" s="10">
        <f>F126</f>
        <v>250</v>
      </c>
      <c r="C136" s="10"/>
      <c r="D136" s="165">
        <f>B135*D135*H110*H111</f>
        <v>0</v>
      </c>
      <c r="E136" s="166">
        <f>IF(H19=H104,(B135*E135*H112*F123),IF(H19=H105,0,IF(H20=H105,0)))</f>
        <v>0</v>
      </c>
      <c r="F136" s="167">
        <f>SUM(D136:E136)</f>
        <v>0</v>
      </c>
      <c r="G136" s="168"/>
      <c r="H136" s="176">
        <f>ROUND(IF(H19=H105,(B135*H135*H112*F123),IF(H19=H104,0)),0)</f>
        <v>0</v>
      </c>
      <c r="I136" s="177"/>
      <c r="J136" s="178"/>
    </row>
    <row r="137" spans="1:19" hidden="1" x14ac:dyDescent="0.25">
      <c r="A137" s="68" t="s">
        <v>21</v>
      </c>
      <c r="B137" s="69">
        <f>F128</f>
        <v>465</v>
      </c>
      <c r="C137" s="69"/>
      <c r="D137" s="169">
        <f>B137*D135*H110*H111</f>
        <v>0</v>
      </c>
      <c r="E137" s="166">
        <f>IF(H19=H104,(B137*E135*H22),IF(H19=H105,0,IF(H20=H105,0)))</f>
        <v>0</v>
      </c>
      <c r="F137" s="170">
        <f>ROUND(SUM(D137:E137),0)</f>
        <v>0</v>
      </c>
      <c r="G137" s="168"/>
      <c r="H137" s="169">
        <f>ROUND(IF(H19=H105,(B137*H135*H22),IF(H19=H104,0,)),0)</f>
        <v>0</v>
      </c>
      <c r="I137" s="70"/>
    </row>
    <row r="138" spans="1:19" hidden="1" x14ac:dyDescent="0.25">
      <c r="A138" s="67" t="s">
        <v>22</v>
      </c>
      <c r="B138" s="10">
        <f>F129</f>
        <v>295</v>
      </c>
      <c r="C138" s="10"/>
      <c r="D138" s="169">
        <f>B138*D135*H110*H111</f>
        <v>0</v>
      </c>
      <c r="E138" s="166">
        <f>IF(H19=H104,(B138*E135*H112*F123),IF(H19=H105,0,IF(H20=H105,0)))</f>
        <v>0</v>
      </c>
      <c r="F138" s="170">
        <f>SUM(D138:E138)</f>
        <v>0</v>
      </c>
      <c r="G138" s="168"/>
      <c r="H138" s="169">
        <f>ROUND(IF(H19=H105,(B138*H135*H112*F123),IF(H19=H104,0)),0)</f>
        <v>0</v>
      </c>
      <c r="I138" s="70"/>
    </row>
    <row r="139" spans="1:19" ht="15.75" hidden="1" thickBot="1" x14ac:dyDescent="0.3">
      <c r="A139" s="71" t="s">
        <v>90</v>
      </c>
      <c r="B139" s="11">
        <f>F130</f>
        <v>405</v>
      </c>
      <c r="C139" s="10"/>
      <c r="D139" s="171">
        <f>B139*D135*H110*H111</f>
        <v>0</v>
      </c>
      <c r="E139" s="166">
        <f>IF(H19=H104,(B139*E135*H22),IF(H19=H105,0,IF(H20=H105,0)))</f>
        <v>0</v>
      </c>
      <c r="F139" s="170">
        <f>SUM(D139:E139)</f>
        <v>0</v>
      </c>
      <c r="G139" s="168"/>
      <c r="H139" s="169">
        <f>ROUND(IF(H19=H105,(B139*H135*H22),IF(H19=H104,0)),0)</f>
        <v>0</v>
      </c>
      <c r="I139" s="70"/>
    </row>
    <row r="140" spans="1:19" ht="15.75" hidden="1" thickTop="1" x14ac:dyDescent="0.25">
      <c r="A140" s="72"/>
      <c r="B140" s="73"/>
      <c r="C140" s="74"/>
      <c r="D140" s="89">
        <f>SUM(D136:D139)</f>
        <v>0</v>
      </c>
      <c r="E140" s="90">
        <f>SUM(E136:E139)</f>
        <v>0</v>
      </c>
      <c r="F140" s="89">
        <f>SUM(F136:F139)</f>
        <v>0</v>
      </c>
      <c r="G140" s="160"/>
      <c r="H140" s="89">
        <f>(SUM(H136:H139))</f>
        <v>0</v>
      </c>
      <c r="I140" s="12"/>
    </row>
    <row r="141" spans="1:19" hidden="1" x14ac:dyDescent="0.25">
      <c r="A141" s="3"/>
      <c r="B141" s="3"/>
      <c r="C141" s="3"/>
      <c r="D141" s="3"/>
      <c r="E141" s="3"/>
      <c r="F141" s="161">
        <f>(F140*9)</f>
        <v>0</v>
      </c>
      <c r="G141" s="162" t="s">
        <v>143</v>
      </c>
      <c r="H141" s="163">
        <f>H140*9</f>
        <v>0</v>
      </c>
      <c r="I141" s="164"/>
    </row>
    <row r="142" spans="1:19" hidden="1" x14ac:dyDescent="0.25">
      <c r="A142" s="3"/>
      <c r="B142" s="3"/>
      <c r="C142" s="3"/>
      <c r="D142" s="3"/>
      <c r="E142" s="3"/>
      <c r="F142" s="15"/>
      <c r="G142" s="3"/>
      <c r="H142" s="15"/>
    </row>
    <row r="143" spans="1:19" x14ac:dyDescent="0.25">
      <c r="A143" s="3"/>
      <c r="B143" s="3"/>
      <c r="C143" s="3"/>
      <c r="D143" s="3"/>
      <c r="E143" s="3"/>
      <c r="F143" s="3"/>
      <c r="G143" s="3"/>
      <c r="H143" s="3"/>
    </row>
    <row r="144" spans="1:19" x14ac:dyDescent="0.25">
      <c r="A144" s="3"/>
      <c r="B144" s="3"/>
      <c r="C144" s="3"/>
      <c r="D144" s="3"/>
      <c r="E144" s="3"/>
      <c r="F144" s="3"/>
      <c r="G144" s="3"/>
      <c r="H144" s="3"/>
    </row>
    <row r="145" spans="1:8" x14ac:dyDescent="0.25">
      <c r="A145" s="3"/>
      <c r="B145" s="3"/>
      <c r="C145" s="3"/>
      <c r="D145" s="3"/>
      <c r="E145" s="3"/>
      <c r="F145" s="3"/>
      <c r="G145" s="3"/>
      <c r="H145" s="3"/>
    </row>
    <row r="146" spans="1:8" x14ac:dyDescent="0.25">
      <c r="A146" s="3"/>
      <c r="B146" s="3"/>
      <c r="C146" s="3"/>
      <c r="D146" s="3"/>
      <c r="E146" s="3"/>
      <c r="F146" s="3"/>
      <c r="G146" s="3"/>
      <c r="H146" s="3"/>
    </row>
    <row r="147" spans="1:8" x14ac:dyDescent="0.25">
      <c r="A147" s="3"/>
      <c r="B147" s="3"/>
      <c r="C147" s="3"/>
      <c r="D147" s="3"/>
      <c r="E147" s="3"/>
      <c r="F147" s="3"/>
      <c r="G147" s="3"/>
      <c r="H147" s="3"/>
    </row>
    <row r="148" spans="1:8" x14ac:dyDescent="0.25">
      <c r="A148" s="3"/>
      <c r="B148" s="3"/>
      <c r="C148" s="3"/>
      <c r="D148" s="3"/>
      <c r="E148" s="3"/>
      <c r="F148" s="3"/>
      <c r="G148" s="3"/>
      <c r="H148" s="3"/>
    </row>
    <row r="149" spans="1:8" x14ac:dyDescent="0.25">
      <c r="A149" s="3"/>
      <c r="B149" s="3"/>
      <c r="C149" s="3"/>
      <c r="D149" s="3"/>
      <c r="E149" s="3"/>
      <c r="F149" s="3"/>
      <c r="G149" s="3"/>
      <c r="H149" s="3"/>
    </row>
    <row r="177" spans="1:8" x14ac:dyDescent="0.25">
      <c r="A177" s="3"/>
      <c r="B177" s="3"/>
      <c r="C177" s="3"/>
      <c r="D177" s="3"/>
      <c r="E177" s="3"/>
      <c r="F177" s="3"/>
      <c r="G177" s="3"/>
      <c r="H177" s="3"/>
    </row>
    <row r="178" spans="1:8" x14ac:dyDescent="0.25">
      <c r="A178" s="3"/>
      <c r="B178" s="3"/>
      <c r="C178" s="3"/>
      <c r="D178" s="3"/>
      <c r="E178" s="3"/>
      <c r="F178" s="3"/>
      <c r="G178" s="3"/>
      <c r="H178" s="3"/>
    </row>
    <row r="179" spans="1:8" x14ac:dyDescent="0.25">
      <c r="A179" s="3"/>
      <c r="B179" s="3"/>
      <c r="C179" s="3"/>
      <c r="D179" s="3"/>
      <c r="E179" s="3"/>
      <c r="F179" s="3"/>
      <c r="G179" s="3"/>
      <c r="H179" s="3"/>
    </row>
    <row r="180" spans="1:8" x14ac:dyDescent="0.25">
      <c r="A180" s="3"/>
      <c r="B180" s="3"/>
      <c r="C180" s="3"/>
      <c r="D180" s="3"/>
      <c r="E180" s="3"/>
      <c r="F180" s="3"/>
      <c r="G180" s="3"/>
      <c r="H180" s="3"/>
    </row>
    <row r="181" spans="1:8" x14ac:dyDescent="0.25">
      <c r="A181" s="3"/>
      <c r="B181" s="3"/>
      <c r="C181" s="3"/>
      <c r="D181" s="3"/>
      <c r="E181" s="3"/>
      <c r="F181" s="3"/>
      <c r="G181" s="3"/>
      <c r="H181" s="3"/>
    </row>
    <row r="182" spans="1:8" x14ac:dyDescent="0.25">
      <c r="A182" s="3"/>
      <c r="B182" s="3"/>
      <c r="C182" s="3"/>
      <c r="D182" s="3"/>
      <c r="E182" s="3"/>
      <c r="F182" s="3"/>
      <c r="G182" s="3"/>
      <c r="H182" s="3"/>
    </row>
    <row r="183" spans="1:8" x14ac:dyDescent="0.25">
      <c r="A183" s="3"/>
      <c r="B183" s="3"/>
      <c r="C183" s="3"/>
      <c r="D183" s="3"/>
      <c r="E183" s="3"/>
      <c r="F183" s="3"/>
      <c r="G183" s="3"/>
      <c r="H183" s="3"/>
    </row>
    <row r="184" spans="1:8" x14ac:dyDescent="0.25">
      <c r="A184" s="3"/>
      <c r="B184" s="3"/>
      <c r="C184" s="3"/>
      <c r="D184" s="3"/>
      <c r="E184" s="3"/>
      <c r="F184" s="3"/>
      <c r="G184" s="3"/>
      <c r="H184" s="3"/>
    </row>
    <row r="185" spans="1:8" x14ac:dyDescent="0.25">
      <c r="A185" s="3"/>
      <c r="B185" s="3"/>
      <c r="C185" s="3"/>
      <c r="D185" s="3"/>
      <c r="E185" s="3"/>
      <c r="F185" s="3"/>
      <c r="G185" s="3"/>
      <c r="H185" s="3"/>
    </row>
    <row r="186" spans="1:8" x14ac:dyDescent="0.25">
      <c r="A186" s="3"/>
      <c r="B186" s="3"/>
      <c r="C186" s="3"/>
      <c r="D186" s="3"/>
      <c r="E186" s="3"/>
      <c r="F186" s="3"/>
      <c r="G186" s="3"/>
      <c r="H186" s="3"/>
    </row>
    <row r="187" spans="1:8" x14ac:dyDescent="0.25">
      <c r="A187" s="3"/>
      <c r="B187" s="3"/>
      <c r="C187" s="3"/>
      <c r="D187" s="3"/>
      <c r="E187" s="3"/>
      <c r="F187" s="3"/>
      <c r="G187" s="3"/>
      <c r="H187" s="3"/>
    </row>
    <row r="188" spans="1:8" x14ac:dyDescent="0.25">
      <c r="A188" s="3"/>
      <c r="B188" s="3"/>
      <c r="C188" s="3"/>
      <c r="D188" s="3"/>
      <c r="E188" s="3"/>
      <c r="F188" s="3"/>
      <c r="G188" s="3"/>
      <c r="H188" s="3"/>
    </row>
    <row r="189" spans="1:8" x14ac:dyDescent="0.25">
      <c r="A189" s="3"/>
      <c r="B189" s="3"/>
      <c r="C189" s="3"/>
      <c r="D189" s="3"/>
      <c r="E189" s="3"/>
      <c r="F189" s="3"/>
      <c r="G189" s="3"/>
      <c r="H189" s="3"/>
    </row>
    <row r="190" spans="1:8" x14ac:dyDescent="0.25">
      <c r="A190" s="3"/>
      <c r="B190" s="3"/>
      <c r="C190" s="3"/>
      <c r="D190" s="3"/>
      <c r="E190" s="3"/>
      <c r="F190" s="3"/>
      <c r="G190" s="3"/>
      <c r="H190" s="3"/>
    </row>
    <row r="191" spans="1:8" x14ac:dyDescent="0.25">
      <c r="A191" s="3"/>
      <c r="B191" s="3"/>
      <c r="C191" s="3"/>
      <c r="D191" s="3"/>
      <c r="E191" s="3"/>
      <c r="F191" s="3"/>
      <c r="G191" s="3"/>
      <c r="H191" s="3"/>
    </row>
    <row r="192" spans="1:8" x14ac:dyDescent="0.25">
      <c r="A192" s="3"/>
      <c r="B192" s="3"/>
      <c r="C192" s="3"/>
      <c r="D192" s="3"/>
      <c r="E192" s="3"/>
      <c r="F192" s="3"/>
      <c r="G192" s="3"/>
      <c r="H192" s="3"/>
    </row>
    <row r="193" spans="1:8" x14ac:dyDescent="0.25">
      <c r="A193" s="3"/>
      <c r="B193" s="3"/>
      <c r="C193" s="3"/>
      <c r="D193" s="3"/>
      <c r="E193" s="3"/>
      <c r="F193" s="3"/>
      <c r="G193" s="3"/>
      <c r="H193" s="3"/>
    </row>
    <row r="194" spans="1:8" x14ac:dyDescent="0.25">
      <c r="A194" s="3"/>
      <c r="B194" s="3"/>
      <c r="C194" s="3"/>
      <c r="D194" s="3"/>
      <c r="E194" s="3"/>
      <c r="F194" s="3"/>
      <c r="G194" s="3"/>
      <c r="H194" s="3"/>
    </row>
    <row r="195" spans="1:8" x14ac:dyDescent="0.25">
      <c r="A195" s="3"/>
      <c r="B195" s="3"/>
      <c r="C195" s="3"/>
      <c r="D195" s="3"/>
      <c r="E195" s="3"/>
      <c r="F195" s="3"/>
      <c r="G195" s="3"/>
      <c r="H195" s="3"/>
    </row>
    <row r="196" spans="1:8" x14ac:dyDescent="0.25">
      <c r="A196" s="3"/>
      <c r="B196" s="3"/>
      <c r="C196" s="3"/>
      <c r="D196" s="3"/>
      <c r="E196" s="3"/>
      <c r="F196" s="3"/>
      <c r="G196" s="3"/>
      <c r="H196" s="3"/>
    </row>
    <row r="197" spans="1:8" x14ac:dyDescent="0.25">
      <c r="A197" s="3"/>
      <c r="B197" s="3"/>
      <c r="C197" s="3"/>
      <c r="D197" s="3"/>
      <c r="E197" s="3"/>
      <c r="F197" s="3"/>
      <c r="G197" s="3"/>
      <c r="H197" s="3"/>
    </row>
    <row r="198" spans="1:8" x14ac:dyDescent="0.25">
      <c r="A198" s="3"/>
      <c r="B198" s="3"/>
      <c r="C198" s="3"/>
      <c r="D198" s="3"/>
      <c r="E198" s="3"/>
      <c r="F198" s="3"/>
      <c r="G198" s="3"/>
      <c r="H198" s="3"/>
    </row>
    <row r="199" spans="1:8" x14ac:dyDescent="0.25">
      <c r="A199" s="3"/>
      <c r="B199" s="3"/>
      <c r="C199" s="3"/>
      <c r="D199" s="3"/>
      <c r="E199" s="3"/>
      <c r="F199" s="3"/>
      <c r="G199" s="3"/>
      <c r="H199" s="3"/>
    </row>
    <row r="200" spans="1:8" x14ac:dyDescent="0.25">
      <c r="A200" s="3"/>
      <c r="B200" s="3"/>
      <c r="C200" s="3"/>
      <c r="D200" s="3"/>
      <c r="E200" s="3"/>
      <c r="F200" s="3"/>
      <c r="G200" s="3"/>
      <c r="H200" s="15"/>
    </row>
  </sheetData>
  <sheetProtection algorithmName="SHA-512" hashValue="UmBpce/fovVU1VQlZkwrp5nUhR/6a4TpO74XWPEenQmtWUrxqCzheuDoc1K9n94ufFJp/q/mNwQd4tP2NCbqEA==" saltValue="k+N0bWZuNjyPM8a1nkI+oA==" spinCount="100000" sheet="1" selectLockedCells="1"/>
  <mergeCells count="50">
    <mergeCell ref="D133:F133"/>
    <mergeCell ref="E125:F125"/>
    <mergeCell ref="B78:F78"/>
    <mergeCell ref="B79:F79"/>
    <mergeCell ref="B80:F80"/>
    <mergeCell ref="B81:F81"/>
    <mergeCell ref="B82:F82"/>
    <mergeCell ref="B83:F83"/>
    <mergeCell ref="B84:F84"/>
    <mergeCell ref="B85:F85"/>
    <mergeCell ref="B86:F86"/>
    <mergeCell ref="D120:G120"/>
    <mergeCell ref="D119:G119"/>
    <mergeCell ref="B87:F87"/>
    <mergeCell ref="D113:E113"/>
    <mergeCell ref="G114:H114"/>
    <mergeCell ref="D118:G118"/>
    <mergeCell ref="D55:E55"/>
    <mergeCell ref="B65:E65"/>
    <mergeCell ref="A66:H71"/>
    <mergeCell ref="B74:F74"/>
    <mergeCell ref="C72:E72"/>
    <mergeCell ref="A91:H99"/>
    <mergeCell ref="D37:H37"/>
    <mergeCell ref="G26:H26"/>
    <mergeCell ref="A34:B34"/>
    <mergeCell ref="A35:B35"/>
    <mergeCell ref="B77:F77"/>
    <mergeCell ref="D39:H40"/>
    <mergeCell ref="A41:H43"/>
    <mergeCell ref="A44:H45"/>
    <mergeCell ref="B48:H49"/>
    <mergeCell ref="A51:H51"/>
    <mergeCell ref="D38:H38"/>
    <mergeCell ref="A29:H31"/>
    <mergeCell ref="D32:H32"/>
    <mergeCell ref="D33:H33"/>
    <mergeCell ref="D36:H36"/>
    <mergeCell ref="A53:H54"/>
    <mergeCell ref="B11:D11"/>
    <mergeCell ref="C12:D12"/>
    <mergeCell ref="E16:H16"/>
    <mergeCell ref="A26:B26"/>
    <mergeCell ref="A28:H28"/>
    <mergeCell ref="A1:H1"/>
    <mergeCell ref="A2:H2"/>
    <mergeCell ref="A3:H3"/>
    <mergeCell ref="A5:H8"/>
    <mergeCell ref="B10:D10"/>
    <mergeCell ref="G10:H10"/>
  </mergeCells>
  <dataValidations count="8">
    <dataValidation type="list" allowBlank="1" showInputMessage="1" showErrorMessage="1" sqref="H17:H19 H21" xr:uid="{00000000-0002-0000-0000-000000000000}">
      <formula1>family</formula1>
    </dataValidation>
    <dataValidation type="list" allowBlank="1" showInputMessage="1" showErrorMessage="1" sqref="F12:G12" xr:uid="{00000000-0002-0000-0000-000001000000}">
      <formula1>credits</formula1>
    </dataValidation>
    <dataValidation type="list" allowBlank="1" showInputMessage="1" showErrorMessage="1" sqref="B12" xr:uid="{00000000-0002-0000-0000-000002000000}">
      <formula1>$A$111:$A$121</formula1>
    </dataValidation>
    <dataValidation type="list" allowBlank="1" showInputMessage="1" showErrorMessage="1" sqref="B65" xr:uid="{00000000-0002-0000-0000-000004000000}">
      <formula1>disburse</formula1>
    </dataValidation>
    <dataValidation type="list" allowBlank="1" showInputMessage="1" showErrorMessage="1" sqref="H22" xr:uid="{00000000-0002-0000-0000-000005000000}">
      <formula1>Children</formula1>
    </dataValidation>
    <dataValidation type="list" allowBlank="1" showInputMessage="1" showErrorMessage="1" sqref="C14" xr:uid="{00000000-0002-0000-0000-000006000000}">
      <formula1>$A$103:$A$108</formula1>
    </dataValidation>
    <dataValidation type="list" allowBlank="1" showInputMessage="1" showErrorMessage="1" sqref="C34:C35" xr:uid="{00000000-0002-0000-0000-000007000000}">
      <formula1>$G$104:$G$105</formula1>
    </dataValidation>
    <dataValidation type="list" allowBlank="1" showInputMessage="1" showErrorMessage="1" sqref="A78:A87" xr:uid="{00000000-0002-0000-0000-000003000000}">
      <formula1>spreadsheet</formula1>
    </dataValidation>
  </dataValidations>
  <hyperlinks>
    <hyperlink ref="G26" r:id="rId1" xr:uid="{00000000-0004-0000-0000-000000000000}"/>
    <hyperlink ref="C72:D72" r:id="rId2" display="Plain Language Disclosure" xr:uid="{00000000-0004-0000-0000-000001000000}"/>
    <hyperlink ref="C72:E72" r:id="rId3" display="Plain Language Disclosure" xr:uid="{00000000-0004-0000-0000-000002000000}"/>
    <hyperlink ref="G26:H26" r:id="rId4" location="/" display="Loan Repayment" xr:uid="{00000000-0004-0000-0000-000003000000}"/>
  </hyperlinks>
  <printOptions horizontalCentered="1"/>
  <pageMargins left="0.7" right="0.7" top="0.5" bottom="0.5" header="0.3" footer="0.3"/>
  <pageSetup scale="99" fitToHeight="2" orientation="portrait" r:id="rId5"/>
  <headerFooter differentFirst="1">
    <oddFooter>&amp;R&amp;"-,Bold"--- For FAO Use Only ---&amp;"-,Regular"
Certified By: _________
Date: ______________
Cert Amt: $__________</oddFooter>
  </headerFooter>
  <rowBreaks count="3" manualBreakCount="3">
    <brk id="50" max="16383" man="1"/>
    <brk id="65" max="16383" man="1"/>
    <brk id="149" max="16383" man="1"/>
  </rowBreaks>
  <colBreaks count="1" manualBreakCount="1">
    <brk id="8" max="1048575" man="1"/>
  </colBreaks>
  <ignoredErrors>
    <ignoredError sqref="F137 C20 C22" formula="1"/>
  </ignoredErrors>
  <drawing r:id="rId6"/>
  <legacyDrawing r:id="rId7"/>
  <mc:AlternateContent xmlns:mc="http://schemas.openxmlformats.org/markup-compatibility/2006">
    <mc:Choice Requires="x14">
      <controls>
        <mc:AlternateContent xmlns:mc="http://schemas.openxmlformats.org/markup-compatibility/2006">
          <mc:Choice Requires="x14">
            <control shapeId="1033" r:id="rId8" name="Check Box 9">
              <controlPr defaultSize="0" autoFill="0" autoLine="0" autoPict="0">
                <anchor>
                  <from>
                    <xdr:col>0</xdr:col>
                    <xdr:colOff>523875</xdr:colOff>
                    <xdr:row>60</xdr:row>
                    <xdr:rowOff>0</xdr:rowOff>
                  </from>
                  <to>
                    <xdr:col>0</xdr:col>
                    <xdr:colOff>1000125</xdr:colOff>
                    <xdr:row>61</xdr:row>
                    <xdr:rowOff>9525</xdr:rowOff>
                  </to>
                </anchor>
              </controlPr>
            </control>
          </mc:Choice>
        </mc:AlternateContent>
        <mc:AlternateContent xmlns:mc="http://schemas.openxmlformats.org/markup-compatibility/2006">
          <mc:Choice Requires="x14">
            <control shapeId="1034" r:id="rId9" name="Check Box 10">
              <controlPr defaultSize="0" autoFill="0" autoLine="0" autoPict="0">
                <anchor>
                  <from>
                    <xdr:col>1</xdr:col>
                    <xdr:colOff>200025</xdr:colOff>
                    <xdr:row>59</xdr:row>
                    <xdr:rowOff>171450</xdr:rowOff>
                  </from>
                  <to>
                    <xdr:col>1</xdr:col>
                    <xdr:colOff>514350</xdr:colOff>
                    <xdr:row>61</xdr:row>
                    <xdr:rowOff>19050</xdr:rowOff>
                  </to>
                </anchor>
              </controlPr>
            </control>
          </mc:Choice>
        </mc:AlternateContent>
        <mc:AlternateContent xmlns:mc="http://schemas.openxmlformats.org/markup-compatibility/2006">
          <mc:Choice Requires="x14">
            <control shapeId="1035" r:id="rId10" name="Check Box 11">
              <controlPr defaultSize="0" autoFill="0" autoLine="0" autoPict="0">
                <anchor>
                  <from>
                    <xdr:col>0</xdr:col>
                    <xdr:colOff>9525</xdr:colOff>
                    <xdr:row>51</xdr:row>
                    <xdr:rowOff>0</xdr:rowOff>
                  </from>
                  <to>
                    <xdr:col>0</xdr:col>
                    <xdr:colOff>485775</xdr:colOff>
                    <xdr:row>52</xdr:row>
                    <xdr:rowOff>9525</xdr:rowOff>
                  </to>
                </anchor>
              </controlPr>
            </control>
          </mc:Choice>
        </mc:AlternateContent>
        <mc:AlternateContent xmlns:mc="http://schemas.openxmlformats.org/markup-compatibility/2006">
          <mc:Choice Requires="x14">
            <control shapeId="1036" r:id="rId11" name="Check Box 12">
              <controlPr defaultSize="0" autoFill="0" autoLine="0" autoPict="0">
                <anchor>
                  <from>
                    <xdr:col>0</xdr:col>
                    <xdr:colOff>9525</xdr:colOff>
                    <xdr:row>53</xdr:row>
                    <xdr:rowOff>171450</xdr:rowOff>
                  </from>
                  <to>
                    <xdr:col>0</xdr:col>
                    <xdr:colOff>485775</xdr:colOff>
                    <xdr:row>55</xdr:row>
                    <xdr:rowOff>19050</xdr:rowOff>
                  </to>
                </anchor>
              </controlPr>
            </control>
          </mc:Choice>
        </mc:AlternateContent>
        <mc:AlternateContent xmlns:mc="http://schemas.openxmlformats.org/markup-compatibility/2006">
          <mc:Choice Requires="x14">
            <control shapeId="1037" r:id="rId12" name="Check Box 13">
              <controlPr defaultSize="0" autoFill="0" autoLine="0" autoPict="0">
                <anchor>
                  <from>
                    <xdr:col>0</xdr:col>
                    <xdr:colOff>238125</xdr:colOff>
                    <xdr:row>57</xdr:row>
                    <xdr:rowOff>171450</xdr:rowOff>
                  </from>
                  <to>
                    <xdr:col>0</xdr:col>
                    <xdr:colOff>733425</xdr:colOff>
                    <xdr:row>59</xdr:row>
                    <xdr:rowOff>0</xdr:rowOff>
                  </to>
                </anchor>
              </controlPr>
            </control>
          </mc:Choice>
        </mc:AlternateContent>
        <mc:AlternateContent xmlns:mc="http://schemas.openxmlformats.org/markup-compatibility/2006">
          <mc:Choice Requires="x14">
            <control shapeId="1038" r:id="rId13" name="Check Box 14">
              <controlPr defaultSize="0" autoFill="0" autoLine="0" autoPict="0">
                <anchor>
                  <from>
                    <xdr:col>0</xdr:col>
                    <xdr:colOff>238125</xdr:colOff>
                    <xdr:row>58</xdr:row>
                    <xdr:rowOff>171450</xdr:rowOff>
                  </from>
                  <to>
                    <xdr:col>0</xdr:col>
                    <xdr:colOff>733425</xdr:colOff>
                    <xdr:row>60</xdr:row>
                    <xdr:rowOff>19050</xdr:rowOff>
                  </to>
                </anchor>
              </controlPr>
            </control>
          </mc:Choice>
        </mc:AlternateContent>
        <mc:AlternateContent xmlns:mc="http://schemas.openxmlformats.org/markup-compatibility/2006">
          <mc:Choice Requires="x14">
            <control shapeId="1043" r:id="rId14" name="Check Box 19">
              <controlPr defaultSize="0" autoFill="0" autoLine="0" autoPict="0">
                <anchor>
                  <from>
                    <xdr:col>3</xdr:col>
                    <xdr:colOff>209550</xdr:colOff>
                    <xdr:row>14</xdr:row>
                    <xdr:rowOff>0</xdr:rowOff>
                  </from>
                  <to>
                    <xdr:col>3</xdr:col>
                    <xdr:colOff>609600</xdr:colOff>
                    <xdr:row>15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workbookViewId="0">
      <selection activeCell="I14" sqref="I14"/>
    </sheetView>
  </sheetViews>
  <sheetFormatPr defaultColWidth="8.7109375" defaultRowHeight="15" x14ac:dyDescent="0.25"/>
  <cols>
    <col min="1" max="16384" width="8.7109375" style="204"/>
  </cols>
  <sheetData>
    <row r="1" spans="1:8" x14ac:dyDescent="0.25">
      <c r="A1" s="214"/>
      <c r="B1" s="214"/>
      <c r="C1" s="214"/>
      <c r="D1" s="214"/>
      <c r="E1" s="214"/>
      <c r="F1" s="214"/>
      <c r="G1" s="214"/>
      <c r="H1" s="214"/>
    </row>
    <row r="2" spans="1:8" x14ac:dyDescent="0.25">
      <c r="A2" s="75"/>
      <c r="B2" s="75"/>
      <c r="C2" s="75"/>
      <c r="D2" s="75"/>
      <c r="E2" s="75"/>
      <c r="F2" s="75"/>
      <c r="G2" s="75"/>
      <c r="H2" s="75"/>
    </row>
    <row r="3" spans="1:8" x14ac:dyDescent="0.25">
      <c r="A3" s="28"/>
      <c r="B3" s="215"/>
      <c r="C3" s="215"/>
      <c r="D3" s="215"/>
      <c r="E3" s="28"/>
      <c r="F3" s="28"/>
      <c r="G3" s="215"/>
      <c r="H3" s="215"/>
    </row>
    <row r="4" spans="1:8" x14ac:dyDescent="0.25">
      <c r="A4" s="28"/>
      <c r="B4" s="75"/>
      <c r="C4" s="75"/>
      <c r="D4" s="75"/>
      <c r="E4" s="28"/>
      <c r="F4" s="28"/>
      <c r="G4" s="75"/>
      <c r="H4" s="75"/>
    </row>
    <row r="5" spans="1:8" x14ac:dyDescent="0.25">
      <c r="A5" s="211"/>
      <c r="B5" s="212"/>
      <c r="C5" s="212"/>
      <c r="D5" s="212"/>
      <c r="E5" s="212"/>
      <c r="F5" s="212"/>
      <c r="G5" s="212"/>
      <c r="H5" s="212"/>
    </row>
    <row r="6" spans="1:8" x14ac:dyDescent="0.25">
      <c r="A6" s="212"/>
      <c r="B6" s="212"/>
      <c r="C6" s="212"/>
      <c r="D6" s="212"/>
      <c r="E6" s="212"/>
      <c r="F6" s="212"/>
      <c r="G6" s="212"/>
      <c r="H6" s="212"/>
    </row>
    <row r="7" spans="1:8" x14ac:dyDescent="0.25">
      <c r="A7" s="212"/>
      <c r="B7" s="212"/>
      <c r="C7" s="212"/>
      <c r="D7" s="212"/>
      <c r="E7" s="212"/>
      <c r="F7" s="212"/>
      <c r="G7" s="212"/>
      <c r="H7" s="212"/>
    </row>
    <row r="8" spans="1:8" x14ac:dyDescent="0.25">
      <c r="A8" s="20"/>
      <c r="B8" s="20"/>
      <c r="C8" s="20"/>
      <c r="D8" s="20"/>
      <c r="E8" s="20"/>
      <c r="F8" s="20"/>
      <c r="G8" s="20"/>
      <c r="H8" s="20"/>
    </row>
    <row r="9" spans="1:8" x14ac:dyDescent="0.25">
      <c r="A9" s="205"/>
      <c r="B9" s="20"/>
      <c r="C9" s="20"/>
      <c r="D9" s="20"/>
      <c r="E9" s="20"/>
      <c r="F9" s="20"/>
      <c r="G9" s="20"/>
      <c r="H9" s="20"/>
    </row>
    <row r="10" spans="1:8" x14ac:dyDescent="0.25">
      <c r="A10" s="206"/>
      <c r="B10" s="20"/>
      <c r="C10" s="20"/>
      <c r="D10" s="20"/>
      <c r="E10" s="20"/>
      <c r="F10" s="20"/>
      <c r="G10" s="30"/>
      <c r="H10" s="20"/>
    </row>
    <row r="11" spans="1:8" x14ac:dyDescent="0.25">
      <c r="A11" s="20"/>
      <c r="B11" s="20"/>
      <c r="C11" s="20"/>
      <c r="D11" s="216"/>
      <c r="E11" s="216"/>
      <c r="F11" s="20"/>
      <c r="G11" s="20"/>
      <c r="H11" s="20"/>
    </row>
    <row r="12" spans="1:8" x14ac:dyDescent="0.25">
      <c r="A12" s="20"/>
      <c r="B12" s="20"/>
      <c r="C12" s="20"/>
      <c r="D12" s="20"/>
      <c r="E12" s="20"/>
      <c r="F12" s="20"/>
      <c r="G12" s="20"/>
      <c r="H12" s="20"/>
    </row>
    <row r="13" spans="1:8" x14ac:dyDescent="0.25">
      <c r="A13" s="28"/>
      <c r="B13" s="213"/>
      <c r="C13" s="213"/>
      <c r="D13" s="213"/>
      <c r="E13" s="213"/>
      <c r="F13" s="213"/>
      <c r="G13" s="207"/>
      <c r="H13" s="19"/>
    </row>
    <row r="14" spans="1:8" x14ac:dyDescent="0.25">
      <c r="A14" s="20"/>
      <c r="B14" s="20"/>
      <c r="C14" s="20"/>
      <c r="D14" s="20"/>
      <c r="E14" s="20"/>
      <c r="F14" s="20"/>
      <c r="G14" s="20"/>
      <c r="H14" s="20"/>
    </row>
    <row r="15" spans="1:8" x14ac:dyDescent="0.25">
      <c r="A15" s="205"/>
      <c r="B15" s="20"/>
      <c r="C15" s="20"/>
      <c r="D15" s="20"/>
      <c r="E15" s="20"/>
      <c r="F15" s="20"/>
      <c r="G15" s="20"/>
      <c r="H15" s="20"/>
    </row>
    <row r="16" spans="1:8" x14ac:dyDescent="0.25">
      <c r="A16" s="208"/>
      <c r="B16" s="209"/>
      <c r="C16" s="209"/>
      <c r="D16" s="20"/>
      <c r="E16" s="20"/>
      <c r="F16" s="20"/>
      <c r="G16" s="20"/>
      <c r="H16" s="20"/>
    </row>
    <row r="17" spans="1:8" x14ac:dyDescent="0.25">
      <c r="A17" s="20"/>
      <c r="B17" s="20"/>
      <c r="C17" s="20"/>
      <c r="D17" s="20"/>
      <c r="E17" s="20"/>
      <c r="F17" s="20"/>
      <c r="G17" s="20"/>
      <c r="H17" s="20"/>
    </row>
    <row r="18" spans="1:8" x14ac:dyDescent="0.25">
      <c r="A18" s="20"/>
      <c r="B18" s="20"/>
      <c r="C18" s="20"/>
      <c r="D18" s="20"/>
      <c r="E18" s="20"/>
      <c r="F18" s="20"/>
      <c r="G18" s="20"/>
      <c r="H18" s="20"/>
    </row>
    <row r="19" spans="1:8" x14ac:dyDescent="0.25">
      <c r="A19" s="20"/>
      <c r="B19" s="20"/>
      <c r="C19" s="210"/>
      <c r="D19" s="20"/>
      <c r="E19" s="20"/>
      <c r="F19" s="20"/>
      <c r="G19" s="20"/>
      <c r="H19" s="20"/>
    </row>
    <row r="20" spans="1:8" x14ac:dyDescent="0.25">
      <c r="A20" s="20"/>
      <c r="B20" s="20"/>
      <c r="C20" s="20"/>
      <c r="D20" s="20"/>
      <c r="E20" s="20"/>
      <c r="F20" s="20"/>
      <c r="G20" s="20"/>
      <c r="H20" s="20"/>
    </row>
    <row r="21" spans="1:8" x14ac:dyDescent="0.25">
      <c r="A21" s="20"/>
      <c r="B21" s="20"/>
      <c r="C21" s="20"/>
      <c r="D21" s="20"/>
      <c r="E21" s="20"/>
      <c r="F21" s="20"/>
      <c r="G21" s="20"/>
      <c r="H21" s="20"/>
    </row>
    <row r="22" spans="1:8" x14ac:dyDescent="0.25">
      <c r="A22" s="208"/>
      <c r="B22" s="209"/>
      <c r="C22" s="20"/>
      <c r="D22" s="20"/>
      <c r="E22" s="20"/>
      <c r="F22" s="20"/>
      <c r="G22" s="20"/>
      <c r="H22" s="20"/>
    </row>
    <row r="23" spans="1:8" x14ac:dyDescent="0.25">
      <c r="A23" s="20"/>
      <c r="B23" s="20"/>
      <c r="C23" s="20"/>
      <c r="D23" s="20"/>
      <c r="E23" s="20"/>
      <c r="F23" s="20"/>
      <c r="G23" s="20"/>
      <c r="H23" s="20"/>
    </row>
    <row r="24" spans="1:8" x14ac:dyDescent="0.25">
      <c r="A24" s="20"/>
      <c r="B24" s="20"/>
      <c r="C24" s="20"/>
      <c r="D24" s="20"/>
      <c r="E24" s="210"/>
      <c r="F24" s="20"/>
      <c r="G24" s="20"/>
      <c r="H24" s="20"/>
    </row>
    <row r="25" spans="1:8" x14ac:dyDescent="0.25">
      <c r="A25" s="20"/>
      <c r="B25" s="20"/>
      <c r="C25" s="20"/>
      <c r="D25" s="20"/>
      <c r="E25" s="20"/>
      <c r="F25" s="20"/>
      <c r="G25" s="20"/>
      <c r="H25" s="20"/>
    </row>
    <row r="26" spans="1:8" x14ac:dyDescent="0.25">
      <c r="A26" s="20"/>
      <c r="B26" s="20"/>
      <c r="C26" s="20"/>
      <c r="D26" s="20"/>
      <c r="E26" s="20"/>
      <c r="F26" s="20"/>
      <c r="G26" s="20"/>
      <c r="H26" s="20"/>
    </row>
    <row r="27" spans="1:8" x14ac:dyDescent="0.25">
      <c r="A27" s="28"/>
      <c r="B27" s="217"/>
      <c r="C27" s="217"/>
      <c r="D27" s="217"/>
      <c r="E27" s="217"/>
      <c r="F27" s="217"/>
      <c r="G27" s="207"/>
      <c r="H27" s="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BDADJ</vt:lpstr>
      <vt:lpstr>Sheet2</vt:lpstr>
      <vt:lpstr>Sheet3</vt:lpstr>
      <vt:lpstr>Children</vt:lpstr>
      <vt:lpstr>class</vt:lpstr>
      <vt:lpstr>credits</vt:lpstr>
      <vt:lpstr>disburse</vt:lpstr>
      <vt:lpstr>family</vt:lpstr>
      <vt:lpstr>BDADJ!Print_Area</vt:lpstr>
      <vt:lpstr>Program</vt:lpstr>
      <vt:lpstr>ProgramUpdate</vt:lpstr>
      <vt:lpstr>spreadsheet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lkp5</dc:creator>
  <cp:lastModifiedBy>Latoya K Parnell</cp:lastModifiedBy>
  <cp:lastPrinted>2024-09-10T01:44:44Z</cp:lastPrinted>
  <dcterms:created xsi:type="dcterms:W3CDTF">2012-08-28T21:25:37Z</dcterms:created>
  <dcterms:modified xsi:type="dcterms:W3CDTF">2025-10-01T18:35:06Z</dcterms:modified>
</cp:coreProperties>
</file>